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roy\Documents\"/>
    </mc:Choice>
  </mc:AlternateContent>
  <xr:revisionPtr revIDLastSave="0" documentId="13_ncr:1_{458E3F0C-9C3F-4237-84F6-DC4EFF70B9EC}" xr6:coauthVersionLast="47" xr6:coauthVersionMax="47" xr10:uidLastSave="{00000000-0000-0000-0000-000000000000}"/>
  <bookViews>
    <workbookView xWindow="-120" yWindow="-120" windowWidth="29040" windowHeight="15840" tabRatio="704" activeTab="5" xr2:uid="{00000000-000D-0000-FFFF-FFFF00000000}"/>
  </bookViews>
  <sheets>
    <sheet name="Rapport" sheetId="6" r:id="rId1"/>
    <sheet name="Ratio sur 1 RS - 20K" sheetId="2" r:id="rId2"/>
    <sheet name="Ratio sur 1 RS - 50K" sheetId="8" r:id="rId3"/>
    <sheet name="Ratio sur 1 RS - 100K" sheetId="7" r:id="rId4"/>
    <sheet name="Ratio sur 1 RS - 100M" sheetId="9" r:id="rId5"/>
    <sheet name="Comparatif WTM" sheetId="10" r:id="rId6"/>
    <sheet name="Base" sheetId="1" r:id="rId7"/>
  </sheets>
  <definedNames>
    <definedName name="_xlnm._FilterDatabase" localSheetId="6" hidden="1">Base!$B$2:$W$56</definedName>
    <definedName name="_xlnm._FilterDatabase" localSheetId="3" hidden="1">'Ratio sur 1 RS - 100K'!$F$4:$H$58</definedName>
    <definedName name="_xlnm._FilterDatabase" localSheetId="4" hidden="1">'Ratio sur 1 RS - 100M'!$U$4:$W$29</definedName>
    <definedName name="_xlnm._FilterDatabase" localSheetId="1" hidden="1">'Ratio sur 1 RS - 20K'!$F$4:$H$54</definedName>
    <definedName name="_xlnm._FilterDatabase" localSheetId="2" hidden="1">'Ratio sur 1 RS - 50K'!$F$4:$H$58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0" l="1"/>
  <c r="J2" i="10"/>
  <c r="G2" i="10"/>
  <c r="J19" i="10"/>
  <c r="K19" i="10" s="1"/>
  <c r="J20" i="10"/>
  <c r="K20" i="10" s="1"/>
  <c r="J18" i="10"/>
  <c r="K18" i="10" s="1"/>
  <c r="G54" i="8"/>
  <c r="F19" i="8"/>
  <c r="G19" i="8"/>
  <c r="G38" i="8"/>
  <c r="G37" i="8"/>
  <c r="F38" i="8"/>
  <c r="F37" i="8"/>
  <c r="J15" i="10"/>
  <c r="K15" i="10" s="1"/>
  <c r="J47" i="10"/>
  <c r="K47" i="10" s="1"/>
  <c r="J46" i="10"/>
  <c r="K46" i="10" s="1"/>
  <c r="J45" i="10"/>
  <c r="K45" i="10" s="1"/>
  <c r="J43" i="10"/>
  <c r="K43" i="10" s="1"/>
  <c r="J42" i="10"/>
  <c r="K42" i="10" s="1"/>
  <c r="J41" i="10"/>
  <c r="K41" i="10" s="1"/>
  <c r="J38" i="10"/>
  <c r="K38" i="10" s="1"/>
  <c r="J37" i="10"/>
  <c r="K37" i="10" s="1"/>
  <c r="J36" i="10"/>
  <c r="K36" i="10" s="1"/>
  <c r="J33" i="10"/>
  <c r="K33" i="10" s="1"/>
  <c r="J32" i="10"/>
  <c r="K32" i="10" s="1"/>
  <c r="J31" i="10"/>
  <c r="K31" i="10" s="1"/>
  <c r="J29" i="10"/>
  <c r="K29" i="10" s="1"/>
  <c r="J28" i="10"/>
  <c r="K28" i="10" s="1"/>
  <c r="J27" i="10"/>
  <c r="K27" i="10" s="1"/>
  <c r="J24" i="10"/>
  <c r="K24" i="10" s="1"/>
  <c r="J23" i="10"/>
  <c r="K23" i="10" s="1"/>
  <c r="J22" i="10"/>
  <c r="K22" i="10" s="1"/>
  <c r="J16" i="10"/>
  <c r="K16" i="10" s="1"/>
  <c r="J14" i="10"/>
  <c r="K14" i="10" s="1"/>
  <c r="J12" i="10"/>
  <c r="K12" i="10" s="1"/>
  <c r="J11" i="10"/>
  <c r="K11" i="10" s="1"/>
  <c r="J10" i="10"/>
  <c r="K10" i="10" s="1"/>
  <c r="J8" i="10"/>
  <c r="K8" i="10" s="1"/>
  <c r="J7" i="10"/>
  <c r="K7" i="10" s="1"/>
  <c r="J6" i="10"/>
  <c r="K6" i="10" s="1"/>
  <c r="B23" i="9"/>
  <c r="A23" i="9"/>
  <c r="G32" i="9"/>
  <c r="F32" i="9"/>
  <c r="Q10" i="9"/>
  <c r="P10" i="9"/>
  <c r="V19" i="9"/>
  <c r="U19" i="9"/>
  <c r="R13" i="6"/>
  <c r="R10" i="6"/>
  <c r="R4" i="6"/>
  <c r="P13" i="6"/>
  <c r="P10" i="6"/>
  <c r="P7" i="6"/>
  <c r="P4" i="6"/>
  <c r="M13" i="6"/>
  <c r="K13" i="6"/>
  <c r="M10" i="6"/>
  <c r="K10" i="6"/>
  <c r="M7" i="6"/>
  <c r="K7" i="6"/>
  <c r="M4" i="6"/>
  <c r="K4" i="6"/>
  <c r="H13" i="6"/>
  <c r="F13" i="6"/>
  <c r="C13" i="6"/>
  <c r="A13" i="6"/>
  <c r="C10" i="6"/>
  <c r="A10" i="6"/>
  <c r="C7" i="6"/>
  <c r="A7" i="6"/>
  <c r="V26" i="9"/>
  <c r="U26" i="9"/>
  <c r="V28" i="9"/>
  <c r="U28" i="9"/>
  <c r="V25" i="9"/>
  <c r="U25" i="9"/>
  <c r="Q20" i="9"/>
  <c r="P20" i="9"/>
  <c r="Q47" i="9"/>
  <c r="P47" i="9"/>
  <c r="Q19" i="9"/>
  <c r="P19" i="9"/>
  <c r="Q7" i="9"/>
  <c r="P7" i="9"/>
  <c r="Q46" i="9"/>
  <c r="P46" i="9"/>
  <c r="Q6" i="9"/>
  <c r="P6" i="9"/>
  <c r="L18" i="9"/>
  <c r="K18" i="9"/>
  <c r="L46" i="9"/>
  <c r="K46" i="9"/>
  <c r="L28" i="9"/>
  <c r="K28" i="9"/>
  <c r="L8" i="9"/>
  <c r="K8" i="9"/>
  <c r="L45" i="9"/>
  <c r="K45" i="9"/>
  <c r="L7" i="9"/>
  <c r="K7" i="9"/>
  <c r="G23" i="9"/>
  <c r="F23" i="9"/>
  <c r="G46" i="9"/>
  <c r="F46" i="9"/>
  <c r="G22" i="9"/>
  <c r="F22" i="9"/>
  <c r="G34" i="9"/>
  <c r="F34" i="9"/>
  <c r="G45" i="9"/>
  <c r="F45" i="9"/>
  <c r="G35" i="9"/>
  <c r="F35" i="9"/>
  <c r="B17" i="9"/>
  <c r="A17" i="9"/>
  <c r="B46" i="9"/>
  <c r="A46" i="9"/>
  <c r="B26" i="9"/>
  <c r="A26" i="9"/>
  <c r="B27" i="9"/>
  <c r="A27" i="9"/>
  <c r="B45" i="9"/>
  <c r="A45" i="9"/>
  <c r="B25" i="9"/>
  <c r="A25" i="9"/>
  <c r="V30" i="7"/>
  <c r="U30" i="7"/>
  <c r="V28" i="7"/>
  <c r="U28" i="7"/>
  <c r="V26" i="7"/>
  <c r="U26" i="7"/>
  <c r="V27" i="7"/>
  <c r="U27" i="7"/>
  <c r="Q26" i="7"/>
  <c r="P26" i="7"/>
  <c r="Q51" i="7"/>
  <c r="P51" i="7"/>
  <c r="Q29" i="7"/>
  <c r="P29" i="7"/>
  <c r="Q9" i="7"/>
  <c r="P9" i="7"/>
  <c r="Q23" i="7"/>
  <c r="P23" i="7"/>
  <c r="Q8" i="7"/>
  <c r="P8" i="7"/>
  <c r="L28" i="7"/>
  <c r="K28" i="7"/>
  <c r="L51" i="7"/>
  <c r="K51" i="7"/>
  <c r="L34" i="7"/>
  <c r="K34" i="7"/>
  <c r="L12" i="7"/>
  <c r="K12" i="7"/>
  <c r="L29" i="7"/>
  <c r="K29" i="7"/>
  <c r="L9" i="7"/>
  <c r="K9" i="7"/>
  <c r="G25" i="7"/>
  <c r="F25" i="7"/>
  <c r="G51" i="7"/>
  <c r="F51" i="7"/>
  <c r="G34" i="7"/>
  <c r="F34" i="7"/>
  <c r="G43" i="7"/>
  <c r="F43" i="7"/>
  <c r="G45" i="7"/>
  <c r="F45" i="7"/>
  <c r="G44" i="7"/>
  <c r="F44" i="7"/>
  <c r="V33" i="8"/>
  <c r="U33" i="8"/>
  <c r="V27" i="8"/>
  <c r="U27" i="8"/>
  <c r="Q15" i="8"/>
  <c r="P15" i="8"/>
  <c r="Q41" i="8"/>
  <c r="P41" i="8"/>
  <c r="Q24" i="8"/>
  <c r="P24" i="8"/>
  <c r="L22" i="8"/>
  <c r="K22" i="8"/>
  <c r="L39" i="8"/>
  <c r="K39" i="8"/>
  <c r="L21" i="8"/>
  <c r="K21" i="8"/>
  <c r="G24" i="8"/>
  <c r="F24" i="8"/>
  <c r="G18" i="8"/>
  <c r="F18" i="8"/>
  <c r="V28" i="8"/>
  <c r="U28" i="8"/>
  <c r="V29" i="8"/>
  <c r="U29" i="8"/>
  <c r="V30" i="8"/>
  <c r="U30" i="8"/>
  <c r="Q14" i="8"/>
  <c r="P14" i="8"/>
  <c r="Q26" i="8"/>
  <c r="P26" i="8"/>
  <c r="Q8" i="8"/>
  <c r="P8" i="8"/>
  <c r="L17" i="8"/>
  <c r="K17" i="8"/>
  <c r="L27" i="8"/>
  <c r="K27" i="8"/>
  <c r="L10" i="8"/>
  <c r="K10" i="8"/>
  <c r="G46" i="8"/>
  <c r="F46" i="8"/>
  <c r="G47" i="8"/>
  <c r="F47" i="8"/>
  <c r="G48" i="8"/>
  <c r="F48" i="8"/>
  <c r="B48" i="9"/>
  <c r="A48" i="9"/>
  <c r="B29" i="9"/>
  <c r="A29" i="9"/>
  <c r="B7" i="9"/>
  <c r="A7" i="9"/>
  <c r="B15" i="9"/>
  <c r="A15" i="9"/>
  <c r="B47" i="9"/>
  <c r="A47" i="9"/>
  <c r="B19" i="9"/>
  <c r="A19" i="9"/>
  <c r="G48" i="9"/>
  <c r="F48" i="9"/>
  <c r="G16" i="9"/>
  <c r="F16" i="9"/>
  <c r="G6" i="9"/>
  <c r="F6" i="9"/>
  <c r="G25" i="9"/>
  <c r="F25" i="9"/>
  <c r="G47" i="9"/>
  <c r="F47" i="9"/>
  <c r="G15" i="9"/>
  <c r="F15" i="9"/>
  <c r="L48" i="9"/>
  <c r="K48" i="9"/>
  <c r="L27" i="9"/>
  <c r="K27" i="9"/>
  <c r="L11" i="9"/>
  <c r="K11" i="9"/>
  <c r="L26" i="9"/>
  <c r="K26" i="9"/>
  <c r="L47" i="9"/>
  <c r="K47" i="9"/>
  <c r="L29" i="9"/>
  <c r="K29" i="9"/>
  <c r="Q49" i="9"/>
  <c r="P49" i="9"/>
  <c r="Q16" i="9"/>
  <c r="P16" i="9"/>
  <c r="Q28" i="9"/>
  <c r="P28" i="9"/>
  <c r="Q23" i="9"/>
  <c r="P23" i="9"/>
  <c r="Q48" i="9"/>
  <c r="P48" i="9"/>
  <c r="Q26" i="9"/>
  <c r="P26" i="9"/>
  <c r="V5" i="9"/>
  <c r="U13" i="6" s="1"/>
  <c r="U5" i="9"/>
  <c r="V27" i="9"/>
  <c r="U27" i="9"/>
  <c r="V6" i="7"/>
  <c r="U6" i="7"/>
  <c r="V21" i="7"/>
  <c r="U21" i="7"/>
  <c r="V29" i="7"/>
  <c r="U29" i="7"/>
  <c r="V31" i="7"/>
  <c r="U31" i="7"/>
  <c r="Q27" i="7"/>
  <c r="P27" i="7"/>
  <c r="Q25" i="7"/>
  <c r="P25" i="7"/>
  <c r="Q40" i="7"/>
  <c r="P40" i="7"/>
  <c r="Q31" i="7"/>
  <c r="P31" i="7"/>
  <c r="Q16" i="7"/>
  <c r="P16" i="7"/>
  <c r="Q35" i="7"/>
  <c r="P35" i="7"/>
  <c r="L36" i="7"/>
  <c r="K36" i="7"/>
  <c r="L27" i="7"/>
  <c r="K27" i="7"/>
  <c r="L11" i="7"/>
  <c r="K11" i="7"/>
  <c r="L39" i="7"/>
  <c r="K39" i="7"/>
  <c r="L23" i="7"/>
  <c r="K23" i="7"/>
  <c r="L42" i="7"/>
  <c r="K42" i="7"/>
  <c r="G11" i="7"/>
  <c r="F11" i="7"/>
  <c r="G13" i="7"/>
  <c r="F13" i="7"/>
  <c r="G7" i="7"/>
  <c r="F7" i="7"/>
  <c r="G37" i="7"/>
  <c r="F37" i="7"/>
  <c r="G24" i="7"/>
  <c r="F24" i="7"/>
  <c r="G16" i="7"/>
  <c r="F16" i="7"/>
  <c r="B41" i="7"/>
  <c r="A41" i="7"/>
  <c r="B23" i="7"/>
  <c r="A23" i="7"/>
  <c r="B5" i="7"/>
  <c r="A5" i="7"/>
  <c r="B29" i="7"/>
  <c r="A29" i="7"/>
  <c r="B28" i="7"/>
  <c r="A28" i="7"/>
  <c r="B35" i="7"/>
  <c r="A35" i="7"/>
  <c r="V7" i="8"/>
  <c r="U7" i="8"/>
  <c r="V22" i="8"/>
  <c r="U22" i="8"/>
  <c r="V31" i="8"/>
  <c r="U31" i="8"/>
  <c r="V32" i="8"/>
  <c r="U32" i="8"/>
  <c r="Q18" i="8"/>
  <c r="P18" i="8"/>
  <c r="Q28" i="8"/>
  <c r="P28" i="8"/>
  <c r="Q33" i="8"/>
  <c r="P33" i="8"/>
  <c r="Q27" i="8"/>
  <c r="P27" i="8"/>
  <c r="Q19" i="8"/>
  <c r="P19" i="8"/>
  <c r="Q21" i="8"/>
  <c r="P21" i="8"/>
  <c r="L26" i="8"/>
  <c r="K26" i="8"/>
  <c r="L28" i="8"/>
  <c r="K28" i="8"/>
  <c r="L11" i="8"/>
  <c r="K11" i="8"/>
  <c r="L31" i="8"/>
  <c r="K31" i="8"/>
  <c r="L23" i="8"/>
  <c r="K23" i="8"/>
  <c r="L30" i="8"/>
  <c r="K30" i="8"/>
  <c r="G11" i="8"/>
  <c r="F11" i="8"/>
  <c r="G10" i="8"/>
  <c r="F10" i="8"/>
  <c r="G9" i="8"/>
  <c r="F9" i="8"/>
  <c r="G22" i="8"/>
  <c r="F22" i="8"/>
  <c r="G21" i="8"/>
  <c r="F21" i="8"/>
  <c r="G16" i="8"/>
  <c r="F16" i="8"/>
  <c r="V6" i="9"/>
  <c r="U6" i="9"/>
  <c r="V29" i="9"/>
  <c r="U29" i="9"/>
  <c r="V21" i="9"/>
  <c r="U21" i="9"/>
  <c r="B58" i="9"/>
  <c r="A58" i="9"/>
  <c r="B57" i="9"/>
  <c r="A57" i="9"/>
  <c r="B24" i="9"/>
  <c r="A24" i="9"/>
  <c r="B56" i="9"/>
  <c r="A56" i="9"/>
  <c r="B55" i="9"/>
  <c r="A55" i="9"/>
  <c r="B20" i="9"/>
  <c r="A20" i="9"/>
  <c r="B21" i="9"/>
  <c r="A21" i="9"/>
  <c r="B54" i="9"/>
  <c r="A54" i="9"/>
  <c r="B53" i="9"/>
  <c r="A53" i="9"/>
  <c r="B52" i="9"/>
  <c r="A52" i="9"/>
  <c r="B51" i="9"/>
  <c r="A51" i="9"/>
  <c r="B50" i="9"/>
  <c r="A50" i="9"/>
  <c r="B14" i="9"/>
  <c r="A14" i="9"/>
  <c r="B5" i="9"/>
  <c r="A5" i="9"/>
  <c r="B49" i="9"/>
  <c r="A49" i="9"/>
  <c r="G58" i="9"/>
  <c r="F58" i="9"/>
  <c r="G57" i="9"/>
  <c r="F57" i="9"/>
  <c r="G30" i="9"/>
  <c r="F30" i="9"/>
  <c r="G56" i="9"/>
  <c r="F56" i="9"/>
  <c r="G55" i="9"/>
  <c r="F55" i="9"/>
  <c r="G12" i="9"/>
  <c r="F12" i="9"/>
  <c r="G28" i="9"/>
  <c r="F28" i="9"/>
  <c r="G54" i="9"/>
  <c r="F54" i="9"/>
  <c r="G53" i="9"/>
  <c r="F53" i="9"/>
  <c r="G52" i="9"/>
  <c r="F52" i="9"/>
  <c r="G51" i="9"/>
  <c r="F51" i="9"/>
  <c r="G50" i="9"/>
  <c r="F50" i="9"/>
  <c r="G18" i="9"/>
  <c r="F18" i="9"/>
  <c r="G11" i="9"/>
  <c r="F11" i="9"/>
  <c r="G49" i="9"/>
  <c r="F49" i="9"/>
  <c r="L58" i="9"/>
  <c r="K58" i="9"/>
  <c r="L57" i="9"/>
  <c r="K57" i="9"/>
  <c r="L12" i="9"/>
  <c r="K12" i="9"/>
  <c r="L56" i="9"/>
  <c r="K56" i="9"/>
  <c r="L55" i="9"/>
  <c r="K55" i="9"/>
  <c r="L16" i="9"/>
  <c r="K16" i="9"/>
  <c r="L22" i="9"/>
  <c r="K22" i="9"/>
  <c r="L54" i="9"/>
  <c r="K54" i="9"/>
  <c r="L53" i="9"/>
  <c r="K53" i="9"/>
  <c r="L52" i="9"/>
  <c r="K52" i="9"/>
  <c r="L51" i="9"/>
  <c r="K51" i="9"/>
  <c r="L15" i="9"/>
  <c r="K15" i="9"/>
  <c r="L50" i="9"/>
  <c r="K50" i="9"/>
  <c r="L14" i="9"/>
  <c r="K14" i="9"/>
  <c r="L6" i="9"/>
  <c r="K6" i="9"/>
  <c r="L49" i="9"/>
  <c r="K49" i="9"/>
  <c r="Q58" i="9"/>
  <c r="P58" i="9"/>
  <c r="Q36" i="9"/>
  <c r="P36" i="9"/>
  <c r="Q8" i="9"/>
  <c r="P8" i="9"/>
  <c r="Q57" i="9"/>
  <c r="P57" i="9"/>
  <c r="Q56" i="9"/>
  <c r="P56" i="9"/>
  <c r="Q12" i="9"/>
  <c r="P12" i="9"/>
  <c r="Q14" i="9"/>
  <c r="P14" i="9"/>
  <c r="Q55" i="9"/>
  <c r="P55" i="9"/>
  <c r="Q54" i="9"/>
  <c r="P54" i="9"/>
  <c r="Q53" i="9"/>
  <c r="P53" i="9"/>
  <c r="Q52" i="9"/>
  <c r="P52" i="9"/>
  <c r="Q51" i="9"/>
  <c r="P51" i="9"/>
  <c r="Q18" i="9"/>
  <c r="P18" i="9"/>
  <c r="Q9" i="9"/>
  <c r="P9" i="9"/>
  <c r="Q50" i="9"/>
  <c r="P50" i="9"/>
  <c r="V32" i="7"/>
  <c r="U32" i="7"/>
  <c r="V5" i="7"/>
  <c r="U10" i="6" s="1"/>
  <c r="U5" i="7"/>
  <c r="V33" i="7"/>
  <c r="U33" i="7"/>
  <c r="V23" i="7"/>
  <c r="U23" i="7"/>
  <c r="V10" i="7"/>
  <c r="U10" i="7"/>
  <c r="Q58" i="7"/>
  <c r="P58" i="7"/>
  <c r="Q45" i="7"/>
  <c r="P45" i="7"/>
  <c r="Q10" i="7"/>
  <c r="P10" i="7"/>
  <c r="Q30" i="7"/>
  <c r="P30" i="7"/>
  <c r="Q57" i="7"/>
  <c r="P57" i="7"/>
  <c r="Q7" i="7"/>
  <c r="P7" i="7"/>
  <c r="Q12" i="7"/>
  <c r="P12" i="7"/>
  <c r="Q56" i="7"/>
  <c r="P56" i="7"/>
  <c r="Q24" i="7"/>
  <c r="P24" i="7"/>
  <c r="Q55" i="7"/>
  <c r="P55" i="7"/>
  <c r="Q54" i="7"/>
  <c r="P54" i="7"/>
  <c r="Q53" i="7"/>
  <c r="P53" i="7"/>
  <c r="Q52" i="7"/>
  <c r="P52" i="7"/>
  <c r="Q17" i="7"/>
  <c r="P17" i="7"/>
  <c r="Q11" i="7"/>
  <c r="P11" i="7"/>
  <c r="Q6" i="7"/>
  <c r="P6" i="7"/>
  <c r="L58" i="7"/>
  <c r="K58" i="7"/>
  <c r="L38" i="7"/>
  <c r="K38" i="7"/>
  <c r="L14" i="7"/>
  <c r="K14" i="7"/>
  <c r="L37" i="7"/>
  <c r="K37" i="7"/>
  <c r="L57" i="7"/>
  <c r="K57" i="7"/>
  <c r="L8" i="7"/>
  <c r="K8" i="7"/>
  <c r="L18" i="7"/>
  <c r="K18" i="7"/>
  <c r="L56" i="7"/>
  <c r="K56" i="7"/>
  <c r="L33" i="7"/>
  <c r="K33" i="7"/>
  <c r="L55" i="7"/>
  <c r="K55" i="7"/>
  <c r="L54" i="7"/>
  <c r="K54" i="7"/>
  <c r="L53" i="7"/>
  <c r="K53" i="7"/>
  <c r="L52" i="7"/>
  <c r="K52" i="7"/>
  <c r="L17" i="7"/>
  <c r="K17" i="7"/>
  <c r="L6" i="7"/>
  <c r="K6" i="7"/>
  <c r="L7" i="7"/>
  <c r="K7" i="7"/>
  <c r="G58" i="7"/>
  <c r="F58" i="7"/>
  <c r="G32" i="7"/>
  <c r="F32" i="7"/>
  <c r="G39" i="7"/>
  <c r="F39" i="7"/>
  <c r="G35" i="7"/>
  <c r="F35" i="7"/>
  <c r="G57" i="7"/>
  <c r="F57" i="7"/>
  <c r="G20" i="7"/>
  <c r="F20" i="7"/>
  <c r="G42" i="7"/>
  <c r="F42" i="7"/>
  <c r="G56" i="7"/>
  <c r="F56" i="7"/>
  <c r="G31" i="7"/>
  <c r="F31" i="7"/>
  <c r="G55" i="7"/>
  <c r="F55" i="7"/>
  <c r="G54" i="7"/>
  <c r="F54" i="7"/>
  <c r="G53" i="7"/>
  <c r="F53" i="7"/>
  <c r="G52" i="7"/>
  <c r="F52" i="7"/>
  <c r="G33" i="7"/>
  <c r="F33" i="7"/>
  <c r="G14" i="7"/>
  <c r="F14" i="7"/>
  <c r="G36" i="7"/>
  <c r="F36" i="7"/>
  <c r="B58" i="7"/>
  <c r="A58" i="7"/>
  <c r="B20" i="7"/>
  <c r="A20" i="7"/>
  <c r="B33" i="7"/>
  <c r="A33" i="7"/>
  <c r="B32" i="7"/>
  <c r="A32" i="7"/>
  <c r="B57" i="7"/>
  <c r="A57" i="7"/>
  <c r="B21" i="7"/>
  <c r="A21" i="7"/>
  <c r="B31" i="7"/>
  <c r="A31" i="7"/>
  <c r="B56" i="7"/>
  <c r="A56" i="7"/>
  <c r="B42" i="7"/>
  <c r="A42" i="7"/>
  <c r="B55" i="7"/>
  <c r="A55" i="7"/>
  <c r="B54" i="7"/>
  <c r="A54" i="7"/>
  <c r="B49" i="7"/>
  <c r="A49" i="7"/>
  <c r="B53" i="7"/>
  <c r="A53" i="7"/>
  <c r="B18" i="7"/>
  <c r="A18" i="7"/>
  <c r="B6" i="7"/>
  <c r="A6" i="7"/>
  <c r="B30" i="7"/>
  <c r="A30" i="7"/>
  <c r="M6" i="9"/>
  <c r="M11" i="9"/>
  <c r="H6" i="9"/>
  <c r="H11" i="9"/>
  <c r="C5" i="9"/>
  <c r="C7" i="9"/>
  <c r="C6" i="9"/>
  <c r="H5" i="9"/>
  <c r="M9" i="9"/>
  <c r="H6" i="2"/>
  <c r="H5" i="2"/>
  <c r="M6" i="8"/>
  <c r="M11" i="8"/>
  <c r="H9" i="8"/>
  <c r="H20" i="8"/>
  <c r="C7" i="8"/>
  <c r="C6" i="8"/>
  <c r="C5" i="8"/>
  <c r="C8" i="8"/>
  <c r="M8" i="8"/>
  <c r="M15" i="8"/>
  <c r="H5" i="8"/>
  <c r="H7" i="6" s="1"/>
  <c r="H6" i="8"/>
  <c r="M47" i="7"/>
  <c r="M16" i="7"/>
  <c r="H47" i="7"/>
  <c r="H5" i="7"/>
  <c r="H10" i="6" s="1"/>
  <c r="M11" i="7"/>
  <c r="M6" i="7"/>
  <c r="H7" i="7"/>
  <c r="H14" i="7"/>
  <c r="C6" i="7"/>
  <c r="C5" i="7"/>
  <c r="C7" i="7"/>
  <c r="W6" i="9"/>
  <c r="W19" i="9"/>
  <c r="W29" i="9"/>
  <c r="W21" i="9"/>
  <c r="W5" i="9"/>
  <c r="W27" i="9"/>
  <c r="W26" i="9"/>
  <c r="W28" i="9"/>
  <c r="W25" i="9"/>
  <c r="W14" i="9"/>
  <c r="W24" i="9"/>
  <c r="W10" i="9"/>
  <c r="W20" i="9"/>
  <c r="W11" i="9"/>
  <c r="W12" i="9"/>
  <c r="W22" i="9"/>
  <c r="W16" i="9"/>
  <c r="W9" i="9"/>
  <c r="W8" i="9"/>
  <c r="W7" i="9"/>
  <c r="W13" i="9"/>
  <c r="W23" i="9"/>
  <c r="W18" i="9"/>
  <c r="W17" i="9"/>
  <c r="S58" i="9"/>
  <c r="R58" i="9"/>
  <c r="S36" i="9"/>
  <c r="R36" i="9"/>
  <c r="S8" i="9"/>
  <c r="R8" i="9"/>
  <c r="S57" i="9"/>
  <c r="R57" i="9"/>
  <c r="S56" i="9"/>
  <c r="R56" i="9"/>
  <c r="S12" i="9"/>
  <c r="R12" i="9"/>
  <c r="S14" i="9"/>
  <c r="R14" i="9"/>
  <c r="S55" i="9"/>
  <c r="R55" i="9"/>
  <c r="S54" i="9"/>
  <c r="R54" i="9"/>
  <c r="S53" i="9"/>
  <c r="R53" i="9"/>
  <c r="S52" i="9"/>
  <c r="R52" i="9"/>
  <c r="S10" i="9"/>
  <c r="R10" i="9"/>
  <c r="T10" i="9" s="1"/>
  <c r="S51" i="9"/>
  <c r="R51" i="9"/>
  <c r="S18" i="9"/>
  <c r="R18" i="9"/>
  <c r="S9" i="9"/>
  <c r="R9" i="9"/>
  <c r="S50" i="9"/>
  <c r="R50" i="9"/>
  <c r="S49" i="9"/>
  <c r="R49" i="9"/>
  <c r="S16" i="9"/>
  <c r="R16" i="9"/>
  <c r="S28" i="9"/>
  <c r="R28" i="9"/>
  <c r="S23" i="9"/>
  <c r="R23" i="9"/>
  <c r="T23" i="9" s="1"/>
  <c r="S48" i="9"/>
  <c r="R48" i="9"/>
  <c r="S26" i="9"/>
  <c r="R26" i="9"/>
  <c r="S20" i="9"/>
  <c r="R20" i="9"/>
  <c r="S47" i="9"/>
  <c r="R47" i="9"/>
  <c r="S19" i="9"/>
  <c r="R19" i="9"/>
  <c r="T19" i="9" s="1"/>
  <c r="S7" i="9"/>
  <c r="R7" i="9"/>
  <c r="S46" i="9"/>
  <c r="R46" i="9"/>
  <c r="S6" i="9"/>
  <c r="R6" i="9"/>
  <c r="T6" i="9" s="1"/>
  <c r="S25" i="9"/>
  <c r="R25" i="9"/>
  <c r="T25" i="9" s="1"/>
  <c r="S45" i="9"/>
  <c r="R45" i="9"/>
  <c r="S44" i="9"/>
  <c r="R44" i="9"/>
  <c r="S30" i="9"/>
  <c r="R30" i="9"/>
  <c r="T30" i="9" s="1"/>
  <c r="S43" i="9"/>
  <c r="R43" i="9"/>
  <c r="S15" i="9"/>
  <c r="R15" i="9"/>
  <c r="S42" i="9"/>
  <c r="R42" i="9"/>
  <c r="S41" i="9"/>
  <c r="R41" i="9"/>
  <c r="S22" i="9"/>
  <c r="R22" i="9"/>
  <c r="T22" i="9" s="1"/>
  <c r="S5" i="9"/>
  <c r="R5" i="9"/>
  <c r="S24" i="9"/>
  <c r="T24" i="9" s="1"/>
  <c r="R24" i="9"/>
  <c r="S11" i="9"/>
  <c r="R11" i="9"/>
  <c r="T11" i="9" s="1"/>
  <c r="S27" i="9"/>
  <c r="R27" i="9"/>
  <c r="T27" i="9" s="1"/>
  <c r="S21" i="9"/>
  <c r="R21" i="9"/>
  <c r="S40" i="9"/>
  <c r="R40" i="9"/>
  <c r="S13" i="9"/>
  <c r="R13" i="9"/>
  <c r="T13" i="9" s="1"/>
  <c r="S39" i="9"/>
  <c r="R39" i="9"/>
  <c r="S35" i="9"/>
  <c r="R35" i="9"/>
  <c r="S34" i="9"/>
  <c r="R34" i="9"/>
  <c r="S29" i="9"/>
  <c r="R29" i="9"/>
  <c r="T29" i="9" s="1"/>
  <c r="S33" i="9"/>
  <c r="R33" i="9"/>
  <c r="T33" i="9" s="1"/>
  <c r="S38" i="9"/>
  <c r="R38" i="9"/>
  <c r="S32" i="9"/>
  <c r="T32" i="9" s="1"/>
  <c r="R32" i="9"/>
  <c r="S17" i="9"/>
  <c r="R17" i="9"/>
  <c r="T17" i="9" s="1"/>
  <c r="S31" i="9"/>
  <c r="R31" i="9"/>
  <c r="T31" i="9" s="1"/>
  <c r="R37" i="9"/>
  <c r="S37" i="9"/>
  <c r="M58" i="9"/>
  <c r="M57" i="9"/>
  <c r="M12" i="9"/>
  <c r="M56" i="9"/>
  <c r="M55" i="9"/>
  <c r="M16" i="9"/>
  <c r="M22" i="9"/>
  <c r="M54" i="9"/>
  <c r="M53" i="9"/>
  <c r="M52" i="9"/>
  <c r="M51" i="9"/>
  <c r="M15" i="9"/>
  <c r="M50" i="9"/>
  <c r="M14" i="9"/>
  <c r="M49" i="9"/>
  <c r="M48" i="9"/>
  <c r="M27" i="9"/>
  <c r="M26" i="9"/>
  <c r="M47" i="9"/>
  <c r="M29" i="9"/>
  <c r="M18" i="9"/>
  <c r="M46" i="9"/>
  <c r="M28" i="9"/>
  <c r="M8" i="9"/>
  <c r="M45" i="9"/>
  <c r="M7" i="9"/>
  <c r="M21" i="9"/>
  <c r="M44" i="9"/>
  <c r="M43" i="9"/>
  <c r="M34" i="9"/>
  <c r="M42" i="9"/>
  <c r="M10" i="9"/>
  <c r="M41" i="9"/>
  <c r="M40" i="9"/>
  <c r="M30" i="9"/>
  <c r="M5" i="9"/>
  <c r="M32" i="9"/>
  <c r="M20" i="9"/>
  <c r="M33" i="9"/>
  <c r="M17" i="9"/>
  <c r="M39" i="9"/>
  <c r="M23" i="9"/>
  <c r="M38" i="9"/>
  <c r="M35" i="9"/>
  <c r="M31" i="9"/>
  <c r="M24" i="9"/>
  <c r="M25" i="9"/>
  <c r="M37" i="9"/>
  <c r="M13" i="9"/>
  <c r="M19" i="9"/>
  <c r="M36" i="9"/>
  <c r="H58" i="9"/>
  <c r="H57" i="9"/>
  <c r="H30" i="9"/>
  <c r="H56" i="9"/>
  <c r="H55" i="9"/>
  <c r="H12" i="9"/>
  <c r="H28" i="9"/>
  <c r="H54" i="9"/>
  <c r="H53" i="9"/>
  <c r="H52" i="9"/>
  <c r="H51" i="9"/>
  <c r="H32" i="9"/>
  <c r="H50" i="9"/>
  <c r="H18" i="9"/>
  <c r="H49" i="9"/>
  <c r="H48" i="9"/>
  <c r="H16" i="9"/>
  <c r="H25" i="9"/>
  <c r="H47" i="9"/>
  <c r="H15" i="9"/>
  <c r="H23" i="9"/>
  <c r="H46" i="9"/>
  <c r="H22" i="9"/>
  <c r="H34" i="9"/>
  <c r="H45" i="9"/>
  <c r="H35" i="9"/>
  <c r="H9" i="9"/>
  <c r="H44" i="9"/>
  <c r="H43" i="9"/>
  <c r="H31" i="9"/>
  <c r="H42" i="9"/>
  <c r="H8" i="9"/>
  <c r="H41" i="9"/>
  <c r="H40" i="9"/>
  <c r="H24" i="9"/>
  <c r="H19" i="9"/>
  <c r="H29" i="9"/>
  <c r="H21" i="9"/>
  <c r="H27" i="9"/>
  <c r="H10" i="9"/>
  <c r="H39" i="9"/>
  <c r="H14" i="9"/>
  <c r="H38" i="9"/>
  <c r="H33" i="9"/>
  <c r="H26" i="9"/>
  <c r="H20" i="9"/>
  <c r="H13" i="9"/>
  <c r="H37" i="9"/>
  <c r="H17" i="9"/>
  <c r="H7" i="9"/>
  <c r="H36" i="9"/>
  <c r="C58" i="9"/>
  <c r="C57" i="9"/>
  <c r="C24" i="9"/>
  <c r="C56" i="9"/>
  <c r="C55" i="9"/>
  <c r="C20" i="9"/>
  <c r="C21" i="9"/>
  <c r="C54" i="9"/>
  <c r="C53" i="9"/>
  <c r="C52" i="9"/>
  <c r="C51" i="9"/>
  <c r="C23" i="9"/>
  <c r="C50" i="9"/>
  <c r="C14" i="9"/>
  <c r="C49" i="9"/>
  <c r="C48" i="9"/>
  <c r="C29" i="9"/>
  <c r="C15" i="9"/>
  <c r="C47" i="9"/>
  <c r="C19" i="9"/>
  <c r="C17" i="9"/>
  <c r="C46" i="9"/>
  <c r="C26" i="9"/>
  <c r="C27" i="9"/>
  <c r="C45" i="9"/>
  <c r="C25" i="9"/>
  <c r="C10" i="9"/>
  <c r="C44" i="9"/>
  <c r="C43" i="9"/>
  <c r="C32" i="9"/>
  <c r="C42" i="9"/>
  <c r="C13" i="9"/>
  <c r="C41" i="9"/>
  <c r="C40" i="9"/>
  <c r="C28" i="9"/>
  <c r="C22" i="9"/>
  <c r="C30" i="9"/>
  <c r="C34" i="9"/>
  <c r="C33" i="9"/>
  <c r="C12" i="9"/>
  <c r="C39" i="9"/>
  <c r="C31" i="9"/>
  <c r="C38" i="9"/>
  <c r="C35" i="9"/>
  <c r="C18" i="9"/>
  <c r="C11" i="9"/>
  <c r="C9" i="9"/>
  <c r="C37" i="9"/>
  <c r="C16" i="9"/>
  <c r="C8" i="9"/>
  <c r="C36" i="9"/>
  <c r="X3" i="9"/>
  <c r="W3" i="9"/>
  <c r="S3" i="9"/>
  <c r="R3" i="9"/>
  <c r="N3" i="9"/>
  <c r="M3" i="9"/>
  <c r="D3" i="9"/>
  <c r="C3" i="9"/>
  <c r="I3" i="9"/>
  <c r="H3" i="9"/>
  <c r="W32" i="7"/>
  <c r="W5" i="7"/>
  <c r="W33" i="7"/>
  <c r="W23" i="7"/>
  <c r="W10" i="7"/>
  <c r="W6" i="7"/>
  <c r="W21" i="7"/>
  <c r="W29" i="7"/>
  <c r="W31" i="7"/>
  <c r="W30" i="7"/>
  <c r="W28" i="7"/>
  <c r="W26" i="7"/>
  <c r="W27" i="7"/>
  <c r="W14" i="7"/>
  <c r="W25" i="7"/>
  <c r="W24" i="7"/>
  <c r="W18" i="7"/>
  <c r="W12" i="7"/>
  <c r="W22" i="7"/>
  <c r="W20" i="7"/>
  <c r="W9" i="7"/>
  <c r="W7" i="7"/>
  <c r="W15" i="7"/>
  <c r="W10" i="6" s="1"/>
  <c r="W19" i="7"/>
  <c r="W11" i="7"/>
  <c r="W8" i="7"/>
  <c r="W17" i="7"/>
  <c r="W13" i="7"/>
  <c r="W16" i="7"/>
  <c r="W35" i="8"/>
  <c r="W18" i="8"/>
  <c r="W20" i="8"/>
  <c r="W36" i="8"/>
  <c r="W16" i="8"/>
  <c r="W5" i="8"/>
  <c r="W22" i="8"/>
  <c r="W31" i="8"/>
  <c r="W32" i="8"/>
  <c r="W33" i="8"/>
  <c r="W27" i="8"/>
  <c r="W28" i="8"/>
  <c r="W29" i="8"/>
  <c r="W30" i="8"/>
  <c r="W17" i="8"/>
  <c r="W12" i="8"/>
  <c r="W26" i="8"/>
  <c r="W21" i="8"/>
  <c r="W8" i="8"/>
  <c r="W6" i="8"/>
  <c r="W14" i="8"/>
  <c r="W24" i="8"/>
  <c r="W25" i="8"/>
  <c r="W13" i="8"/>
  <c r="W10" i="8"/>
  <c r="W23" i="8"/>
  <c r="W34" i="8"/>
  <c r="W9" i="8"/>
  <c r="W15" i="8"/>
  <c r="S58" i="8"/>
  <c r="R58" i="8"/>
  <c r="S48" i="8"/>
  <c r="R48" i="8"/>
  <c r="S10" i="8"/>
  <c r="R10" i="8"/>
  <c r="S37" i="8"/>
  <c r="T37" i="8" s="1"/>
  <c r="R37" i="8"/>
  <c r="S57" i="8"/>
  <c r="R57" i="8"/>
  <c r="S23" i="8"/>
  <c r="R23" i="8"/>
  <c r="S9" i="8"/>
  <c r="R9" i="8"/>
  <c r="S56" i="8"/>
  <c r="T56" i="8" s="1"/>
  <c r="R56" i="8"/>
  <c r="S25" i="8"/>
  <c r="R25" i="8"/>
  <c r="S55" i="8"/>
  <c r="R55" i="8"/>
  <c r="S45" i="8"/>
  <c r="R45" i="8"/>
  <c r="S54" i="8"/>
  <c r="T54" i="8" s="1"/>
  <c r="R54" i="8"/>
  <c r="S53" i="8"/>
  <c r="R53" i="8"/>
  <c r="S22" i="8"/>
  <c r="R22" i="8"/>
  <c r="S12" i="8"/>
  <c r="R12" i="8"/>
  <c r="S6" i="8"/>
  <c r="R6" i="8"/>
  <c r="S18" i="8"/>
  <c r="R18" i="8"/>
  <c r="S28" i="8"/>
  <c r="R28" i="8"/>
  <c r="S33" i="8"/>
  <c r="R33" i="8"/>
  <c r="S27" i="8"/>
  <c r="T27" i="8" s="1"/>
  <c r="R27" i="8"/>
  <c r="S19" i="8"/>
  <c r="R19" i="8"/>
  <c r="S21" i="8"/>
  <c r="R21" i="8"/>
  <c r="S15" i="8"/>
  <c r="R15" i="8"/>
  <c r="S41" i="8"/>
  <c r="T41" i="8" s="1"/>
  <c r="R41" i="8"/>
  <c r="S24" i="8"/>
  <c r="R24" i="8"/>
  <c r="S14" i="8"/>
  <c r="R14" i="8"/>
  <c r="S26" i="8"/>
  <c r="R26" i="8"/>
  <c r="S8" i="8"/>
  <c r="R8" i="8"/>
  <c r="S31" i="8"/>
  <c r="R31" i="8"/>
  <c r="S52" i="8"/>
  <c r="R52" i="8"/>
  <c r="S13" i="8"/>
  <c r="R13" i="8"/>
  <c r="S39" i="8"/>
  <c r="R39" i="8"/>
  <c r="S51" i="8"/>
  <c r="R51" i="8"/>
  <c r="S30" i="8"/>
  <c r="R30" i="8"/>
  <c r="S50" i="8"/>
  <c r="R50" i="8"/>
  <c r="S20" i="8"/>
  <c r="T20" i="8" s="1"/>
  <c r="R20" i="8"/>
  <c r="S32" i="8"/>
  <c r="R32" i="8"/>
  <c r="S5" i="8"/>
  <c r="R5" i="8"/>
  <c r="S35" i="8"/>
  <c r="R35" i="8"/>
  <c r="S17" i="8"/>
  <c r="T17" i="8" s="1"/>
  <c r="R17" i="8"/>
  <c r="S43" i="8"/>
  <c r="R43" i="8"/>
  <c r="S29" i="8"/>
  <c r="R29" i="8"/>
  <c r="S11" i="8"/>
  <c r="R11" i="8"/>
  <c r="S7" i="8"/>
  <c r="R7" i="8"/>
  <c r="S47" i="8"/>
  <c r="R47" i="8"/>
  <c r="S36" i="8"/>
  <c r="R36" i="8"/>
  <c r="S46" i="8"/>
  <c r="R46" i="8"/>
  <c r="S38" i="8"/>
  <c r="R38" i="8"/>
  <c r="S44" i="8"/>
  <c r="R44" i="8"/>
  <c r="S42" i="8"/>
  <c r="R42" i="8"/>
  <c r="S34" i="8"/>
  <c r="R34" i="8"/>
  <c r="S16" i="8"/>
  <c r="T16" i="8" s="1"/>
  <c r="R16" i="8"/>
  <c r="S40" i="8"/>
  <c r="R40" i="8"/>
  <c r="S49" i="8"/>
  <c r="R49" i="8"/>
  <c r="M58" i="8"/>
  <c r="M33" i="8"/>
  <c r="M14" i="8"/>
  <c r="M45" i="8"/>
  <c r="M57" i="8"/>
  <c r="M25" i="8"/>
  <c r="M13" i="8"/>
  <c r="M56" i="8"/>
  <c r="M36" i="8"/>
  <c r="M55" i="8"/>
  <c r="M48" i="8"/>
  <c r="M54" i="8"/>
  <c r="M53" i="8"/>
  <c r="M32" i="8"/>
  <c r="M9" i="8"/>
  <c r="M26" i="8"/>
  <c r="M28" i="8"/>
  <c r="M31" i="8"/>
  <c r="M23" i="8"/>
  <c r="M30" i="8"/>
  <c r="M22" i="8"/>
  <c r="M39" i="8"/>
  <c r="M21" i="8"/>
  <c r="M17" i="8"/>
  <c r="M27" i="8"/>
  <c r="M10" i="8"/>
  <c r="M35" i="8"/>
  <c r="M52" i="8"/>
  <c r="M12" i="8"/>
  <c r="M47" i="8"/>
  <c r="M51" i="8"/>
  <c r="M37" i="8"/>
  <c r="M50" i="8"/>
  <c r="M16" i="8"/>
  <c r="M44" i="8"/>
  <c r="M5" i="8"/>
  <c r="M43" i="8"/>
  <c r="M18" i="8"/>
  <c r="M41" i="8"/>
  <c r="M34" i="8"/>
  <c r="M24" i="8"/>
  <c r="M7" i="8"/>
  <c r="M29" i="8"/>
  <c r="M40" i="8"/>
  <c r="M38" i="8"/>
  <c r="M42" i="8"/>
  <c r="M46" i="8"/>
  <c r="M20" i="8"/>
  <c r="M19" i="8"/>
  <c r="M49" i="8"/>
  <c r="H58" i="8"/>
  <c r="H34" i="8"/>
  <c r="H36" i="8"/>
  <c r="H28" i="8"/>
  <c r="H57" i="8"/>
  <c r="H31" i="8"/>
  <c r="H43" i="8"/>
  <c r="H56" i="8"/>
  <c r="H41" i="8"/>
  <c r="H55" i="8"/>
  <c r="H30" i="8"/>
  <c r="H54" i="8"/>
  <c r="H53" i="8"/>
  <c r="H42" i="8"/>
  <c r="H39" i="8"/>
  <c r="H11" i="8"/>
  <c r="H10" i="8"/>
  <c r="H22" i="8"/>
  <c r="H21" i="8"/>
  <c r="H16" i="8"/>
  <c r="H24" i="8"/>
  <c r="H38" i="8"/>
  <c r="H18" i="8"/>
  <c r="H46" i="8"/>
  <c r="H47" i="8"/>
  <c r="H48" i="8"/>
  <c r="H8" i="8"/>
  <c r="H52" i="8"/>
  <c r="H14" i="8"/>
  <c r="H35" i="8"/>
  <c r="H51" i="8"/>
  <c r="H17" i="8"/>
  <c r="H50" i="8"/>
  <c r="H33" i="8"/>
  <c r="H26" i="8"/>
  <c r="H40" i="8"/>
  <c r="H44" i="8"/>
  <c r="H27" i="8"/>
  <c r="H15" i="8"/>
  <c r="H12" i="8"/>
  <c r="H19" i="8"/>
  <c r="H13" i="8"/>
  <c r="H37" i="8"/>
  <c r="H45" i="8"/>
  <c r="H29" i="8"/>
  <c r="H32" i="8"/>
  <c r="H25" i="8"/>
  <c r="H23" i="8"/>
  <c r="H7" i="8"/>
  <c r="H49" i="8"/>
  <c r="C58" i="8"/>
  <c r="C17" i="8"/>
  <c r="C33" i="8"/>
  <c r="C45" i="8"/>
  <c r="C57" i="8"/>
  <c r="C22" i="8"/>
  <c r="C32" i="8"/>
  <c r="C56" i="8"/>
  <c r="C44" i="8"/>
  <c r="C55" i="8"/>
  <c r="C31" i="8"/>
  <c r="C54" i="8"/>
  <c r="C53" i="8"/>
  <c r="C43" i="8"/>
  <c r="C30" i="8"/>
  <c r="C46" i="8"/>
  <c r="C20" i="8"/>
  <c r="C29" i="8"/>
  <c r="C36" i="8"/>
  <c r="C42" i="8"/>
  <c r="C41" i="8"/>
  <c r="C19" i="8"/>
  <c r="C15" i="8"/>
  <c r="C28" i="8"/>
  <c r="C21" i="8"/>
  <c r="C38" i="8"/>
  <c r="C16" i="8"/>
  <c r="C52" i="8"/>
  <c r="C14" i="8"/>
  <c r="C40" i="8"/>
  <c r="C51" i="8"/>
  <c r="C27" i="8"/>
  <c r="C50" i="8"/>
  <c r="C11" i="8"/>
  <c r="C47" i="8"/>
  <c r="C26" i="8"/>
  <c r="C39" i="8"/>
  <c r="C25" i="8"/>
  <c r="C18" i="8"/>
  <c r="C24" i="8"/>
  <c r="C48" i="8"/>
  <c r="C13" i="8"/>
  <c r="C10" i="8"/>
  <c r="C35" i="8"/>
  <c r="C12" i="8"/>
  <c r="C37" i="8"/>
  <c r="C23" i="8"/>
  <c r="C34" i="8"/>
  <c r="C9" i="8"/>
  <c r="C49" i="8"/>
  <c r="E3" i="8"/>
  <c r="D3" i="8"/>
  <c r="C3" i="8"/>
  <c r="Y3" i="8"/>
  <c r="X3" i="8"/>
  <c r="W3" i="8"/>
  <c r="T3" i="8"/>
  <c r="S3" i="8"/>
  <c r="R3" i="8"/>
  <c r="O3" i="8"/>
  <c r="N3" i="8"/>
  <c r="M3" i="8"/>
  <c r="I3" i="8"/>
  <c r="H3" i="8"/>
  <c r="T36" i="9"/>
  <c r="T28" i="9"/>
  <c r="Q25" i="9"/>
  <c r="P25" i="9"/>
  <c r="L21" i="9"/>
  <c r="K21" i="9"/>
  <c r="G9" i="9"/>
  <c r="F9" i="9"/>
  <c r="B10" i="9"/>
  <c r="A10" i="9"/>
  <c r="Q45" i="9"/>
  <c r="P45" i="9"/>
  <c r="L44" i="9"/>
  <c r="K44" i="9"/>
  <c r="G44" i="9"/>
  <c r="F44" i="9"/>
  <c r="B44" i="9"/>
  <c r="A44" i="9"/>
  <c r="Q44" i="9"/>
  <c r="P44" i="9"/>
  <c r="L43" i="9"/>
  <c r="K43" i="9"/>
  <c r="G43" i="9"/>
  <c r="F43" i="9"/>
  <c r="B43" i="9"/>
  <c r="A43" i="9"/>
  <c r="V14" i="9"/>
  <c r="U14" i="9"/>
  <c r="Q30" i="9"/>
  <c r="P30" i="9"/>
  <c r="L34" i="9"/>
  <c r="K34" i="9"/>
  <c r="G31" i="9"/>
  <c r="F31" i="9"/>
  <c r="B32" i="9"/>
  <c r="A32" i="9"/>
  <c r="Q43" i="9"/>
  <c r="P43" i="9"/>
  <c r="L42" i="9"/>
  <c r="K42" i="9"/>
  <c r="G42" i="9"/>
  <c r="F42" i="9"/>
  <c r="B42" i="9"/>
  <c r="A42" i="9"/>
  <c r="V24" i="9"/>
  <c r="U24" i="9"/>
  <c r="Q15" i="9"/>
  <c r="P15" i="9"/>
  <c r="L10" i="9"/>
  <c r="K10" i="9"/>
  <c r="G8" i="9"/>
  <c r="F8" i="9"/>
  <c r="B13" i="9"/>
  <c r="A13" i="9"/>
  <c r="Q42" i="9"/>
  <c r="P42" i="9"/>
  <c r="L41" i="9"/>
  <c r="K41" i="9"/>
  <c r="G41" i="9"/>
  <c r="F41" i="9"/>
  <c r="B41" i="9"/>
  <c r="A41" i="9"/>
  <c r="Q41" i="9"/>
  <c r="P41" i="9"/>
  <c r="L40" i="9"/>
  <c r="K40" i="9"/>
  <c r="G40" i="9"/>
  <c r="F40" i="9"/>
  <c r="B40" i="9"/>
  <c r="A40" i="9"/>
  <c r="V10" i="9"/>
  <c r="U10" i="9"/>
  <c r="Q22" i="9"/>
  <c r="P22" i="9"/>
  <c r="L30" i="9"/>
  <c r="K30" i="9"/>
  <c r="G24" i="9"/>
  <c r="F24" i="9"/>
  <c r="B28" i="9"/>
  <c r="A28" i="9"/>
  <c r="V20" i="9"/>
  <c r="U20" i="9"/>
  <c r="Q5" i="9"/>
  <c r="P5" i="9"/>
  <c r="L5" i="9"/>
  <c r="K5" i="9"/>
  <c r="G19" i="9"/>
  <c r="F19" i="9"/>
  <c r="B22" i="9"/>
  <c r="A22" i="9"/>
  <c r="V11" i="9"/>
  <c r="U11" i="9"/>
  <c r="Q24" i="9"/>
  <c r="P24" i="9"/>
  <c r="L32" i="9"/>
  <c r="K32" i="9"/>
  <c r="G29" i="9"/>
  <c r="F29" i="9"/>
  <c r="B30" i="9"/>
  <c r="A30" i="9"/>
  <c r="V12" i="9"/>
  <c r="U12" i="9"/>
  <c r="Q11" i="9"/>
  <c r="P11" i="9"/>
  <c r="L20" i="9"/>
  <c r="K20" i="9"/>
  <c r="G21" i="9"/>
  <c r="F21" i="9"/>
  <c r="B34" i="9"/>
  <c r="A34" i="9"/>
  <c r="V22" i="9"/>
  <c r="U22" i="9"/>
  <c r="Q27" i="9"/>
  <c r="P27" i="9"/>
  <c r="L33" i="9"/>
  <c r="K33" i="9"/>
  <c r="G27" i="9"/>
  <c r="F27" i="9"/>
  <c r="B33" i="9"/>
  <c r="A33" i="9"/>
  <c r="V15" i="9"/>
  <c r="U15" i="9"/>
  <c r="Q21" i="9"/>
  <c r="P21" i="9"/>
  <c r="L17" i="9"/>
  <c r="K17" i="9"/>
  <c r="G10" i="9"/>
  <c r="F10" i="9"/>
  <c r="B12" i="9"/>
  <c r="A12" i="9"/>
  <c r="Q40" i="9"/>
  <c r="P40" i="9"/>
  <c r="L39" i="9"/>
  <c r="K39" i="9"/>
  <c r="G39" i="9"/>
  <c r="F39" i="9"/>
  <c r="B39" i="9"/>
  <c r="A39" i="9"/>
  <c r="V16" i="9"/>
  <c r="U16" i="9"/>
  <c r="Q13" i="9"/>
  <c r="P13" i="9"/>
  <c r="L23" i="9"/>
  <c r="K23" i="9"/>
  <c r="G14" i="9"/>
  <c r="F14" i="9"/>
  <c r="B31" i="9"/>
  <c r="A31" i="9"/>
  <c r="Q39" i="9"/>
  <c r="P39" i="9"/>
  <c r="L38" i="9"/>
  <c r="K38" i="9"/>
  <c r="G38" i="9"/>
  <c r="F38" i="9"/>
  <c r="B38" i="9"/>
  <c r="A38" i="9"/>
  <c r="V9" i="9"/>
  <c r="U9" i="9"/>
  <c r="Q35" i="9"/>
  <c r="P35" i="9"/>
  <c r="L35" i="9"/>
  <c r="K35" i="9"/>
  <c r="G33" i="9"/>
  <c r="F33" i="9"/>
  <c r="B35" i="9"/>
  <c r="A35" i="9"/>
  <c r="V8" i="9"/>
  <c r="U8" i="9"/>
  <c r="T34" i="9"/>
  <c r="Q34" i="9"/>
  <c r="P34" i="9"/>
  <c r="L31" i="9"/>
  <c r="K31" i="9"/>
  <c r="G26" i="9"/>
  <c r="F26" i="9"/>
  <c r="B18" i="9"/>
  <c r="A18" i="9"/>
  <c r="V7" i="9"/>
  <c r="U7" i="9"/>
  <c r="Q29" i="9"/>
  <c r="P29" i="9"/>
  <c r="L24" i="9"/>
  <c r="K24" i="9"/>
  <c r="G20" i="9"/>
  <c r="F20" i="9"/>
  <c r="B11" i="9"/>
  <c r="A11" i="9"/>
  <c r="V13" i="9"/>
  <c r="U13" i="9"/>
  <c r="Q33" i="9"/>
  <c r="P33" i="9"/>
  <c r="L25" i="9"/>
  <c r="K25" i="9"/>
  <c r="G13" i="9"/>
  <c r="F13" i="9"/>
  <c r="B9" i="9"/>
  <c r="A9" i="9"/>
  <c r="Q38" i="9"/>
  <c r="P38" i="9"/>
  <c r="L37" i="9"/>
  <c r="K37" i="9"/>
  <c r="G37" i="9"/>
  <c r="F37" i="9"/>
  <c r="B37" i="9"/>
  <c r="A37" i="9"/>
  <c r="V23" i="9"/>
  <c r="U23" i="9"/>
  <c r="Q32" i="9"/>
  <c r="P32" i="9"/>
  <c r="L9" i="9"/>
  <c r="K9" i="9"/>
  <c r="G5" i="9"/>
  <c r="F5" i="9"/>
  <c r="B6" i="9"/>
  <c r="A6" i="9"/>
  <c r="V18" i="9"/>
  <c r="U18" i="9"/>
  <c r="Q17" i="9"/>
  <c r="P17" i="9"/>
  <c r="L13" i="9"/>
  <c r="K13" i="9"/>
  <c r="G17" i="9"/>
  <c r="F17" i="9"/>
  <c r="B16" i="9"/>
  <c r="A16" i="9"/>
  <c r="V17" i="9"/>
  <c r="U17" i="9"/>
  <c r="Q31" i="9"/>
  <c r="P31" i="9"/>
  <c r="L19" i="9"/>
  <c r="K19" i="9"/>
  <c r="G7" i="9"/>
  <c r="F7" i="9"/>
  <c r="B8" i="9"/>
  <c r="A8" i="9"/>
  <c r="Q37" i="9"/>
  <c r="P37" i="9"/>
  <c r="L36" i="9"/>
  <c r="K36" i="9"/>
  <c r="G36" i="9"/>
  <c r="F36" i="9"/>
  <c r="B36" i="9"/>
  <c r="A36" i="9"/>
  <c r="V4" i="9"/>
  <c r="S4" i="9"/>
  <c r="R4" i="9"/>
  <c r="Q4" i="9"/>
  <c r="M4" i="9"/>
  <c r="H4" i="9"/>
  <c r="G4" i="9"/>
  <c r="C4" i="9"/>
  <c r="B4" i="9"/>
  <c r="Y3" i="9"/>
  <c r="V3" i="9"/>
  <c r="T3" i="9"/>
  <c r="Q3" i="9"/>
  <c r="O3" i="9"/>
  <c r="L3" i="9"/>
  <c r="J3" i="9"/>
  <c r="G3" i="9"/>
  <c r="E3" i="9"/>
  <c r="B3" i="9"/>
  <c r="T58" i="8"/>
  <c r="Q58" i="8"/>
  <c r="P58" i="8"/>
  <c r="L58" i="8"/>
  <c r="K58" i="8"/>
  <c r="G58" i="8"/>
  <c r="F58" i="8"/>
  <c r="B58" i="8"/>
  <c r="A58" i="8"/>
  <c r="T48" i="8"/>
  <c r="Q48" i="8"/>
  <c r="P48" i="8"/>
  <c r="L33" i="8"/>
  <c r="K33" i="8"/>
  <c r="G34" i="8"/>
  <c r="F34" i="8"/>
  <c r="B17" i="8"/>
  <c r="A17" i="8"/>
  <c r="T10" i="8"/>
  <c r="Q10" i="8"/>
  <c r="P10" i="8"/>
  <c r="L14" i="8"/>
  <c r="K14" i="8"/>
  <c r="G36" i="8"/>
  <c r="F36" i="8"/>
  <c r="B33" i="8"/>
  <c r="A33" i="8"/>
  <c r="Q37" i="8"/>
  <c r="P37" i="8"/>
  <c r="L45" i="8"/>
  <c r="K45" i="8"/>
  <c r="G28" i="8"/>
  <c r="F28" i="8"/>
  <c r="B45" i="8"/>
  <c r="A45" i="8"/>
  <c r="T57" i="8"/>
  <c r="Q57" i="8"/>
  <c r="P57" i="8"/>
  <c r="L57" i="8"/>
  <c r="K57" i="8"/>
  <c r="G57" i="8"/>
  <c r="F57" i="8"/>
  <c r="B57" i="8"/>
  <c r="A57" i="8"/>
  <c r="V35" i="8"/>
  <c r="U35" i="8"/>
  <c r="T23" i="8"/>
  <c r="Q23" i="8"/>
  <c r="P23" i="8"/>
  <c r="L25" i="8"/>
  <c r="K25" i="8"/>
  <c r="G31" i="8"/>
  <c r="F31" i="8"/>
  <c r="B22" i="8"/>
  <c r="A22" i="8"/>
  <c r="T9" i="8"/>
  <c r="Q9" i="8"/>
  <c r="P9" i="8"/>
  <c r="L13" i="8"/>
  <c r="K13" i="8"/>
  <c r="G43" i="8"/>
  <c r="F43" i="8"/>
  <c r="B32" i="8"/>
  <c r="A32" i="8"/>
  <c r="Q56" i="8"/>
  <c r="P56" i="8"/>
  <c r="L56" i="8"/>
  <c r="K56" i="8"/>
  <c r="G56" i="8"/>
  <c r="F56" i="8"/>
  <c r="B56" i="8"/>
  <c r="A56" i="8"/>
  <c r="V18" i="8"/>
  <c r="U18" i="8"/>
  <c r="T25" i="8"/>
  <c r="Q25" i="8"/>
  <c r="P25" i="8"/>
  <c r="L36" i="8"/>
  <c r="K36" i="8"/>
  <c r="G41" i="8"/>
  <c r="F41" i="8"/>
  <c r="B44" i="8"/>
  <c r="A44" i="8"/>
  <c r="T55" i="8"/>
  <c r="Q55" i="8"/>
  <c r="P55" i="8"/>
  <c r="L55" i="8"/>
  <c r="K55" i="8"/>
  <c r="G55" i="8"/>
  <c r="F55" i="8"/>
  <c r="B55" i="8"/>
  <c r="A55" i="8"/>
  <c r="V20" i="8"/>
  <c r="U20" i="8"/>
  <c r="T45" i="8"/>
  <c r="Q45" i="8"/>
  <c r="P45" i="8"/>
  <c r="L48" i="8"/>
  <c r="K48" i="8"/>
  <c r="G30" i="8"/>
  <c r="F30" i="8"/>
  <c r="B31" i="8"/>
  <c r="A31" i="8"/>
  <c r="Q54" i="8"/>
  <c r="P54" i="8"/>
  <c r="L54" i="8"/>
  <c r="K54" i="8"/>
  <c r="F54" i="8"/>
  <c r="B54" i="8"/>
  <c r="A54" i="8"/>
  <c r="T53" i="8"/>
  <c r="Q53" i="8"/>
  <c r="P53" i="8"/>
  <c r="L53" i="8"/>
  <c r="K53" i="8"/>
  <c r="G53" i="8"/>
  <c r="F53" i="8"/>
  <c r="B53" i="8"/>
  <c r="A53" i="8"/>
  <c r="V36" i="8"/>
  <c r="U36" i="8"/>
  <c r="T22" i="8"/>
  <c r="Q22" i="8"/>
  <c r="P22" i="8"/>
  <c r="L32" i="8"/>
  <c r="K32" i="8"/>
  <c r="G42" i="8"/>
  <c r="F42" i="8"/>
  <c r="B43" i="8"/>
  <c r="A43" i="8"/>
  <c r="V16" i="8"/>
  <c r="U16" i="8"/>
  <c r="T12" i="8"/>
  <c r="Q12" i="8"/>
  <c r="P12" i="8"/>
  <c r="L6" i="8"/>
  <c r="K6" i="8"/>
  <c r="G20" i="8"/>
  <c r="F20" i="8"/>
  <c r="B7" i="8"/>
  <c r="A7" i="8"/>
  <c r="V5" i="8"/>
  <c r="U5" i="8"/>
  <c r="Q6" i="8"/>
  <c r="P6" i="8"/>
  <c r="L9" i="8"/>
  <c r="K9" i="8"/>
  <c r="G39" i="8"/>
  <c r="F39" i="8"/>
  <c r="B30" i="8"/>
  <c r="A30" i="8"/>
  <c r="T18" i="8"/>
  <c r="B46" i="8"/>
  <c r="A46" i="8"/>
  <c r="T28" i="8"/>
  <c r="B20" i="8"/>
  <c r="A20" i="8"/>
  <c r="T33" i="8"/>
  <c r="B6" i="8"/>
  <c r="A6" i="8"/>
  <c r="B29" i="8"/>
  <c r="A29" i="8"/>
  <c r="T19" i="8"/>
  <c r="B36" i="8"/>
  <c r="A36" i="8"/>
  <c r="T21" i="8"/>
  <c r="B42" i="8"/>
  <c r="A42" i="8"/>
  <c r="T15" i="8"/>
  <c r="B41" i="8"/>
  <c r="A41" i="8"/>
  <c r="B19" i="8"/>
  <c r="A19" i="8"/>
  <c r="T24" i="8"/>
  <c r="B15" i="8"/>
  <c r="A15" i="8"/>
  <c r="T14" i="8"/>
  <c r="B28" i="8"/>
  <c r="A28" i="8"/>
  <c r="T26" i="8"/>
  <c r="B21" i="8"/>
  <c r="A21" i="8"/>
  <c r="B38" i="8"/>
  <c r="A38" i="8"/>
  <c r="T31" i="8"/>
  <c r="Q31" i="8"/>
  <c r="P31" i="8"/>
  <c r="L35" i="8"/>
  <c r="K35" i="8"/>
  <c r="G8" i="8"/>
  <c r="F8" i="8"/>
  <c r="B16" i="8"/>
  <c r="A16" i="8"/>
  <c r="T52" i="8"/>
  <c r="Q52" i="8"/>
  <c r="P52" i="8"/>
  <c r="L52" i="8"/>
  <c r="K52" i="8"/>
  <c r="G52" i="8"/>
  <c r="F52" i="8"/>
  <c r="B52" i="8"/>
  <c r="A52" i="8"/>
  <c r="T13" i="8"/>
  <c r="Q13" i="8"/>
  <c r="P13" i="8"/>
  <c r="L12" i="8"/>
  <c r="K12" i="8"/>
  <c r="G14" i="8"/>
  <c r="F14" i="8"/>
  <c r="B14" i="8"/>
  <c r="A14" i="8"/>
  <c r="V17" i="8"/>
  <c r="U17" i="8"/>
  <c r="Q39" i="8"/>
  <c r="P39" i="8"/>
  <c r="L47" i="8"/>
  <c r="K47" i="8"/>
  <c r="G35" i="8"/>
  <c r="F35" i="8"/>
  <c r="B40" i="8"/>
  <c r="A40" i="8"/>
  <c r="T51" i="8"/>
  <c r="Q51" i="8"/>
  <c r="P51" i="8"/>
  <c r="L51" i="8"/>
  <c r="K51" i="8"/>
  <c r="G51" i="8"/>
  <c r="F51" i="8"/>
  <c r="B51" i="8"/>
  <c r="A51" i="8"/>
  <c r="V12" i="8"/>
  <c r="U12" i="8"/>
  <c r="T30" i="8"/>
  <c r="Q30" i="8"/>
  <c r="P30" i="8"/>
  <c r="L37" i="8"/>
  <c r="K37" i="8"/>
  <c r="G17" i="8"/>
  <c r="F17" i="8"/>
  <c r="B27" i="8"/>
  <c r="A27" i="8"/>
  <c r="T50" i="8"/>
  <c r="Q50" i="8"/>
  <c r="P50" i="8"/>
  <c r="L50" i="8"/>
  <c r="K50" i="8"/>
  <c r="G50" i="8"/>
  <c r="F50" i="8"/>
  <c r="B50" i="8"/>
  <c r="A50" i="8"/>
  <c r="V26" i="8"/>
  <c r="U26" i="8"/>
  <c r="Q20" i="8"/>
  <c r="P20" i="8"/>
  <c r="L16" i="8"/>
  <c r="K16" i="8"/>
  <c r="G33" i="8"/>
  <c r="F33" i="8"/>
  <c r="B11" i="8"/>
  <c r="A11" i="8"/>
  <c r="V11" i="8"/>
  <c r="U11" i="8"/>
  <c r="T32" i="8"/>
  <c r="Q32" i="8"/>
  <c r="P32" i="8"/>
  <c r="L44" i="8"/>
  <c r="K44" i="8"/>
  <c r="G26" i="8"/>
  <c r="F26" i="8"/>
  <c r="B47" i="8"/>
  <c r="A47" i="8"/>
  <c r="V21" i="8"/>
  <c r="U21" i="8"/>
  <c r="T5" i="8"/>
  <c r="R7" i="6" s="1"/>
  <c r="Q5" i="8"/>
  <c r="P5" i="8"/>
  <c r="L5" i="8"/>
  <c r="K5" i="8"/>
  <c r="G40" i="8"/>
  <c r="F40" i="8"/>
  <c r="B26" i="8"/>
  <c r="A26" i="8"/>
  <c r="V8" i="8"/>
  <c r="U8" i="8"/>
  <c r="T35" i="8"/>
  <c r="Q35" i="8"/>
  <c r="P35" i="8"/>
  <c r="L43" i="8"/>
  <c r="K43" i="8"/>
  <c r="G44" i="8"/>
  <c r="F44" i="8"/>
  <c r="B39" i="8"/>
  <c r="A39" i="8"/>
  <c r="V6" i="8"/>
  <c r="U6" i="8"/>
  <c r="Q17" i="8"/>
  <c r="P17" i="8"/>
  <c r="L18" i="8"/>
  <c r="K18" i="8"/>
  <c r="G27" i="8"/>
  <c r="F27" i="8"/>
  <c r="B25" i="8"/>
  <c r="A25" i="8"/>
  <c r="V14" i="8"/>
  <c r="U14" i="8"/>
  <c r="T43" i="8"/>
  <c r="Q43" i="8"/>
  <c r="P43" i="8"/>
  <c r="L41" i="8"/>
  <c r="K41" i="8"/>
  <c r="G15" i="8"/>
  <c r="F15" i="8"/>
  <c r="B18" i="8"/>
  <c r="A18" i="8"/>
  <c r="V19" i="8"/>
  <c r="U19" i="8"/>
  <c r="T29" i="8"/>
  <c r="Q29" i="8"/>
  <c r="P29" i="8"/>
  <c r="L34" i="8"/>
  <c r="K34" i="8"/>
  <c r="G12" i="8"/>
  <c r="F12" i="8"/>
  <c r="B24" i="8"/>
  <c r="A24" i="8"/>
  <c r="V24" i="8"/>
  <c r="U24" i="8"/>
  <c r="T11" i="8"/>
  <c r="Q11" i="8"/>
  <c r="P11" i="8"/>
  <c r="L24" i="8"/>
  <c r="K24" i="8"/>
  <c r="B48" i="8"/>
  <c r="A48" i="8"/>
  <c r="V25" i="8"/>
  <c r="U25" i="8"/>
  <c r="Q7" i="8"/>
  <c r="P7" i="8"/>
  <c r="L7" i="8"/>
  <c r="K7" i="8"/>
  <c r="G13" i="8"/>
  <c r="F13" i="8"/>
  <c r="B13" i="8"/>
  <c r="A13" i="8"/>
  <c r="T47" i="8"/>
  <c r="Q47" i="8"/>
  <c r="P47" i="8"/>
  <c r="L29" i="8"/>
  <c r="K29" i="8"/>
  <c r="B10" i="8"/>
  <c r="A10" i="8"/>
  <c r="T36" i="8"/>
  <c r="Q36" i="8"/>
  <c r="P36" i="8"/>
  <c r="L40" i="8"/>
  <c r="K40" i="8"/>
  <c r="G45" i="8"/>
  <c r="F45" i="8"/>
  <c r="B35" i="8"/>
  <c r="A35" i="8"/>
  <c r="V13" i="8"/>
  <c r="U13" i="8"/>
  <c r="T46" i="8"/>
  <c r="Q46" i="8"/>
  <c r="P46" i="8"/>
  <c r="L38" i="8"/>
  <c r="K38" i="8"/>
  <c r="G29" i="8"/>
  <c r="F29" i="8"/>
  <c r="B12" i="8"/>
  <c r="A12" i="8"/>
  <c r="V10" i="8"/>
  <c r="U10" i="8"/>
  <c r="Q38" i="8"/>
  <c r="P38" i="8"/>
  <c r="L42" i="8"/>
  <c r="K42" i="8"/>
  <c r="G32" i="8"/>
  <c r="F32" i="8"/>
  <c r="B37" i="8"/>
  <c r="A37" i="8"/>
  <c r="V23" i="8"/>
  <c r="U23" i="8"/>
  <c r="T44" i="8"/>
  <c r="Q44" i="8"/>
  <c r="P44" i="8"/>
  <c r="L46" i="8"/>
  <c r="K46" i="8"/>
  <c r="G25" i="8"/>
  <c r="F25" i="8"/>
  <c r="B23" i="8"/>
  <c r="A23" i="8"/>
  <c r="T42" i="8"/>
  <c r="Q42" i="8"/>
  <c r="P42" i="8"/>
  <c r="L8" i="8"/>
  <c r="K8" i="8"/>
  <c r="G5" i="8"/>
  <c r="F7" i="6" s="1"/>
  <c r="F5" i="8"/>
  <c r="B5" i="8"/>
  <c r="A5" i="8"/>
  <c r="V34" i="8"/>
  <c r="U34" i="8"/>
  <c r="T34" i="8"/>
  <c r="Q34" i="8"/>
  <c r="P34" i="8"/>
  <c r="L15" i="8"/>
  <c r="K15" i="8"/>
  <c r="G6" i="8"/>
  <c r="F6" i="8"/>
  <c r="B8" i="8"/>
  <c r="A8" i="8"/>
  <c r="V9" i="8"/>
  <c r="U9" i="8"/>
  <c r="Q16" i="8"/>
  <c r="P16" i="8"/>
  <c r="L20" i="8"/>
  <c r="K20" i="8"/>
  <c r="G23" i="8"/>
  <c r="F23" i="8"/>
  <c r="B34" i="8"/>
  <c r="A34" i="8"/>
  <c r="V15" i="8"/>
  <c r="U15" i="8"/>
  <c r="T40" i="8"/>
  <c r="Q40" i="8"/>
  <c r="P40" i="8"/>
  <c r="L19" i="8"/>
  <c r="K19" i="8"/>
  <c r="G7" i="8"/>
  <c r="F7" i="8"/>
  <c r="B9" i="8"/>
  <c r="A9" i="8"/>
  <c r="T49" i="8"/>
  <c r="Q49" i="8"/>
  <c r="P49" i="8"/>
  <c r="L49" i="8"/>
  <c r="K49" i="8"/>
  <c r="G49" i="8"/>
  <c r="F49" i="8"/>
  <c r="B49" i="8"/>
  <c r="A49" i="8"/>
  <c r="V4" i="8"/>
  <c r="S4" i="8"/>
  <c r="R4" i="8"/>
  <c r="Q4" i="8"/>
  <c r="M4" i="8"/>
  <c r="H4" i="8"/>
  <c r="G4" i="8"/>
  <c r="C4" i="8"/>
  <c r="B4" i="8"/>
  <c r="V3" i="8"/>
  <c r="Q3" i="8"/>
  <c r="L3" i="8"/>
  <c r="J3" i="8"/>
  <c r="G3" i="8"/>
  <c r="B3" i="8"/>
  <c r="W3" i="7"/>
  <c r="R3" i="7"/>
  <c r="M3" i="7"/>
  <c r="H3" i="7"/>
  <c r="C3" i="7"/>
  <c r="S58" i="7"/>
  <c r="T58" i="7" s="1"/>
  <c r="R58" i="7"/>
  <c r="S45" i="7"/>
  <c r="R45" i="7"/>
  <c r="S10" i="7"/>
  <c r="R10" i="7"/>
  <c r="S30" i="7"/>
  <c r="R30" i="7"/>
  <c r="T30" i="7" s="1"/>
  <c r="S57" i="7"/>
  <c r="T57" i="7" s="1"/>
  <c r="R57" i="7"/>
  <c r="S7" i="7"/>
  <c r="R7" i="7"/>
  <c r="S12" i="7"/>
  <c r="R12" i="7"/>
  <c r="T12" i="7" s="1"/>
  <c r="S56" i="7"/>
  <c r="R56" i="7"/>
  <c r="T56" i="7" s="1"/>
  <c r="S24" i="7"/>
  <c r="T24" i="7" s="1"/>
  <c r="R24" i="7"/>
  <c r="S55" i="7"/>
  <c r="R55" i="7"/>
  <c r="S54" i="7"/>
  <c r="R54" i="7"/>
  <c r="S53" i="7"/>
  <c r="R53" i="7"/>
  <c r="T53" i="7" s="1"/>
  <c r="S52" i="7"/>
  <c r="T52" i="7" s="1"/>
  <c r="R52" i="7"/>
  <c r="S17" i="7"/>
  <c r="R17" i="7"/>
  <c r="S11" i="7"/>
  <c r="R11" i="7"/>
  <c r="T11" i="7" s="1"/>
  <c r="S6" i="7"/>
  <c r="R6" i="7"/>
  <c r="T6" i="7" s="1"/>
  <c r="S27" i="7"/>
  <c r="T27" i="7" s="1"/>
  <c r="R27" i="7"/>
  <c r="S25" i="7"/>
  <c r="R25" i="7"/>
  <c r="S40" i="7"/>
  <c r="R40" i="7"/>
  <c r="S31" i="7"/>
  <c r="R31" i="7"/>
  <c r="S16" i="7"/>
  <c r="R16" i="7"/>
  <c r="S35" i="7"/>
  <c r="R35" i="7"/>
  <c r="S26" i="7"/>
  <c r="R26" i="7"/>
  <c r="T26" i="7" s="1"/>
  <c r="S51" i="7"/>
  <c r="R51" i="7"/>
  <c r="T51" i="7" s="1"/>
  <c r="S29" i="7"/>
  <c r="R29" i="7"/>
  <c r="S9" i="7"/>
  <c r="R9" i="7"/>
  <c r="S23" i="7"/>
  <c r="R23" i="7"/>
  <c r="T23" i="7" s="1"/>
  <c r="S8" i="7"/>
  <c r="R8" i="7"/>
  <c r="T8" i="7" s="1"/>
  <c r="S21" i="7"/>
  <c r="R21" i="7"/>
  <c r="T21" i="7" s="1"/>
  <c r="S18" i="7"/>
  <c r="R18" i="7"/>
  <c r="S15" i="7"/>
  <c r="R15" i="7"/>
  <c r="T15" i="7" s="1"/>
  <c r="S39" i="7"/>
  <c r="R39" i="7"/>
  <c r="T39" i="7" s="1"/>
  <c r="S50" i="7"/>
  <c r="T50" i="7" s="1"/>
  <c r="R50" i="7"/>
  <c r="S22" i="7"/>
  <c r="R22" i="7"/>
  <c r="S32" i="7"/>
  <c r="R32" i="7"/>
  <c r="S34" i="7"/>
  <c r="R34" i="7"/>
  <c r="T34" i="7" s="1"/>
  <c r="S20" i="7"/>
  <c r="T20" i="7" s="1"/>
  <c r="R20" i="7"/>
  <c r="S5" i="7"/>
  <c r="R5" i="7"/>
  <c r="S41" i="7"/>
  <c r="R41" i="7"/>
  <c r="T41" i="7" s="1"/>
  <c r="S14" i="7"/>
  <c r="R14" i="7"/>
  <c r="T14" i="7" s="1"/>
  <c r="S38" i="7"/>
  <c r="R38" i="7"/>
  <c r="T38" i="7" s="1"/>
  <c r="S36" i="7"/>
  <c r="R36" i="7"/>
  <c r="S49" i="7"/>
  <c r="R49" i="7"/>
  <c r="T49" i="7" s="1"/>
  <c r="S13" i="7"/>
  <c r="R13" i="7"/>
  <c r="T13" i="7" s="1"/>
  <c r="S48" i="7"/>
  <c r="T48" i="7" s="1"/>
  <c r="R48" i="7"/>
  <c r="S43" i="7"/>
  <c r="R43" i="7"/>
  <c r="S44" i="7"/>
  <c r="R44" i="7"/>
  <c r="S42" i="7"/>
  <c r="R42" i="7"/>
  <c r="T42" i="7" s="1"/>
  <c r="S28" i="7"/>
  <c r="T28" i="7" s="1"/>
  <c r="R28" i="7"/>
  <c r="S47" i="7"/>
  <c r="R47" i="7"/>
  <c r="S37" i="7"/>
  <c r="R37" i="7"/>
  <c r="T37" i="7" s="1"/>
  <c r="S19" i="7"/>
  <c r="R19" i="7"/>
  <c r="T19" i="7" s="1"/>
  <c r="S33" i="7"/>
  <c r="R33" i="7"/>
  <c r="T33" i="7" s="1"/>
  <c r="S46" i="7"/>
  <c r="R46" i="7"/>
  <c r="T46" i="7" s="1"/>
  <c r="M58" i="7"/>
  <c r="M38" i="7"/>
  <c r="M14" i="7"/>
  <c r="M37" i="7"/>
  <c r="M57" i="7"/>
  <c r="M8" i="7"/>
  <c r="M18" i="7"/>
  <c r="M56" i="7"/>
  <c r="M33" i="7"/>
  <c r="M55" i="7"/>
  <c r="M54" i="7"/>
  <c r="M53" i="7"/>
  <c r="M52" i="7"/>
  <c r="M17" i="7"/>
  <c r="M7" i="7"/>
  <c r="M36" i="7"/>
  <c r="M27" i="7"/>
  <c r="M39" i="7"/>
  <c r="M23" i="7"/>
  <c r="M42" i="7"/>
  <c r="M28" i="7"/>
  <c r="M51" i="7"/>
  <c r="M34" i="7"/>
  <c r="M12" i="7"/>
  <c r="M29" i="7"/>
  <c r="M9" i="7"/>
  <c r="M15" i="7"/>
  <c r="M25" i="7"/>
  <c r="M10" i="7"/>
  <c r="M43" i="7"/>
  <c r="M50" i="7"/>
  <c r="M20" i="7"/>
  <c r="M41" i="7"/>
  <c r="M26" i="7"/>
  <c r="M32" i="7"/>
  <c r="M5" i="7"/>
  <c r="M44" i="7"/>
  <c r="M24" i="7"/>
  <c r="M35" i="7"/>
  <c r="M31" i="7"/>
  <c r="M49" i="7"/>
  <c r="M21" i="7"/>
  <c r="M48" i="7"/>
  <c r="M45" i="7"/>
  <c r="M40" i="7"/>
  <c r="M30" i="7"/>
  <c r="M22" i="7"/>
  <c r="M13" i="7"/>
  <c r="M19" i="7"/>
  <c r="M46" i="7"/>
  <c r="X3" i="7"/>
  <c r="S3" i="7"/>
  <c r="N3" i="7"/>
  <c r="H58" i="7"/>
  <c r="H32" i="7"/>
  <c r="H39" i="7"/>
  <c r="H35" i="7"/>
  <c r="H57" i="7"/>
  <c r="H20" i="7"/>
  <c r="H42" i="7"/>
  <c r="H56" i="7"/>
  <c r="H31" i="7"/>
  <c r="H55" i="7"/>
  <c r="H54" i="7"/>
  <c r="H53" i="7"/>
  <c r="H52" i="7"/>
  <c r="H33" i="7"/>
  <c r="H36" i="7"/>
  <c r="H11" i="7"/>
  <c r="H13" i="7"/>
  <c r="H37" i="7"/>
  <c r="H24" i="7"/>
  <c r="H16" i="7"/>
  <c r="H25" i="7"/>
  <c r="H51" i="7"/>
  <c r="H34" i="7"/>
  <c r="H43" i="7"/>
  <c r="H45" i="7"/>
  <c r="H44" i="7"/>
  <c r="H8" i="7"/>
  <c r="H18" i="7"/>
  <c r="H12" i="7"/>
  <c r="H40" i="7"/>
  <c r="H50" i="7"/>
  <c r="H10" i="7"/>
  <c r="H30" i="7"/>
  <c r="H23" i="7"/>
  <c r="H29" i="7"/>
  <c r="H22" i="7"/>
  <c r="H38" i="7"/>
  <c r="H28" i="7"/>
  <c r="H26" i="7"/>
  <c r="H9" i="7"/>
  <c r="H49" i="7"/>
  <c r="H17" i="7"/>
  <c r="H48" i="7"/>
  <c r="H41" i="7"/>
  <c r="H27" i="7"/>
  <c r="H21" i="7"/>
  <c r="H19" i="7"/>
  <c r="H15" i="7"/>
  <c r="H6" i="7"/>
  <c r="H46" i="7"/>
  <c r="I3" i="7"/>
  <c r="C8" i="7"/>
  <c r="C12" i="7"/>
  <c r="C14" i="7"/>
  <c r="C9" i="7"/>
  <c r="C13" i="7"/>
  <c r="C34" i="7"/>
  <c r="C46" i="7"/>
  <c r="C43" i="7"/>
  <c r="C47" i="7"/>
  <c r="C15" i="7"/>
  <c r="C19" i="7"/>
  <c r="C45" i="7"/>
  <c r="C36" i="7"/>
  <c r="C25" i="7"/>
  <c r="C44" i="7"/>
  <c r="C17" i="7"/>
  <c r="C38" i="7"/>
  <c r="C16" i="7"/>
  <c r="C26" i="7"/>
  <c r="C10" i="7"/>
  <c r="C37" i="7"/>
  <c r="C11" i="7"/>
  <c r="C39" i="7"/>
  <c r="C27" i="7"/>
  <c r="C40" i="7"/>
  <c r="C24" i="7"/>
  <c r="C48" i="7"/>
  <c r="C22" i="7"/>
  <c r="C35" i="7"/>
  <c r="C28" i="7"/>
  <c r="C29" i="7"/>
  <c r="C23" i="7"/>
  <c r="C41" i="7"/>
  <c r="C30" i="7"/>
  <c r="C18" i="7"/>
  <c r="C49" i="7"/>
  <c r="C42" i="7"/>
  <c r="C31" i="7"/>
  <c r="C21" i="7"/>
  <c r="C32" i="7"/>
  <c r="C33" i="7"/>
  <c r="C20" i="7"/>
  <c r="D3" i="7"/>
  <c r="T10" i="7"/>
  <c r="T45" i="7"/>
  <c r="T29" i="7"/>
  <c r="Q21" i="7"/>
  <c r="P21" i="7"/>
  <c r="Q18" i="7"/>
  <c r="P18" i="7"/>
  <c r="Q15" i="7"/>
  <c r="P15" i="7"/>
  <c r="Q39" i="7"/>
  <c r="P39" i="7"/>
  <c r="Q50" i="7"/>
  <c r="P50" i="7"/>
  <c r="Q22" i="7"/>
  <c r="P22" i="7"/>
  <c r="Q32" i="7"/>
  <c r="P32" i="7"/>
  <c r="Q34" i="7"/>
  <c r="P34" i="7"/>
  <c r="Q20" i="7"/>
  <c r="P20" i="7"/>
  <c r="Q5" i="7"/>
  <c r="P5" i="7"/>
  <c r="Q41" i="7"/>
  <c r="P41" i="7"/>
  <c r="Q14" i="7"/>
  <c r="P14" i="7"/>
  <c r="Q38" i="7"/>
  <c r="P38" i="7"/>
  <c r="Q36" i="7"/>
  <c r="P36" i="7"/>
  <c r="Q49" i="7"/>
  <c r="P49" i="7"/>
  <c r="Q13" i="7"/>
  <c r="P13" i="7"/>
  <c r="Q48" i="7"/>
  <c r="P48" i="7"/>
  <c r="Q43" i="7"/>
  <c r="P43" i="7"/>
  <c r="Q44" i="7"/>
  <c r="P44" i="7"/>
  <c r="Q42" i="7"/>
  <c r="P42" i="7"/>
  <c r="Q28" i="7"/>
  <c r="P28" i="7"/>
  <c r="Q47" i="7"/>
  <c r="P47" i="7"/>
  <c r="Q37" i="7"/>
  <c r="P37" i="7"/>
  <c r="Q19" i="7"/>
  <c r="P19" i="7"/>
  <c r="Q33" i="7"/>
  <c r="P33" i="7"/>
  <c r="Q46" i="7"/>
  <c r="P46" i="7"/>
  <c r="V14" i="7"/>
  <c r="U14" i="7"/>
  <c r="V25" i="7"/>
  <c r="U25" i="7"/>
  <c r="V24" i="7"/>
  <c r="U24" i="7"/>
  <c r="V18" i="7"/>
  <c r="U18" i="7"/>
  <c r="V12" i="7"/>
  <c r="U12" i="7"/>
  <c r="V22" i="7"/>
  <c r="U22" i="7"/>
  <c r="V20" i="7"/>
  <c r="U20" i="7"/>
  <c r="V9" i="7"/>
  <c r="U9" i="7"/>
  <c r="V7" i="7"/>
  <c r="U7" i="7"/>
  <c r="V15" i="7"/>
  <c r="U15" i="7"/>
  <c r="V19" i="7"/>
  <c r="U19" i="7"/>
  <c r="V11" i="7"/>
  <c r="U11" i="7"/>
  <c r="V8" i="7"/>
  <c r="U8" i="7"/>
  <c r="V17" i="7"/>
  <c r="U17" i="7"/>
  <c r="V13" i="7"/>
  <c r="U13" i="7"/>
  <c r="V16" i="7"/>
  <c r="U16" i="7"/>
  <c r="L15" i="7"/>
  <c r="K15" i="7"/>
  <c r="L25" i="7"/>
  <c r="K25" i="7"/>
  <c r="L10" i="7"/>
  <c r="K10" i="7"/>
  <c r="L43" i="7"/>
  <c r="K43" i="7"/>
  <c r="L50" i="7"/>
  <c r="K50" i="7"/>
  <c r="L20" i="7"/>
  <c r="K20" i="7"/>
  <c r="L41" i="7"/>
  <c r="K41" i="7"/>
  <c r="L26" i="7"/>
  <c r="K26" i="7"/>
  <c r="L32" i="7"/>
  <c r="K32" i="7"/>
  <c r="L5" i="7"/>
  <c r="K5" i="7"/>
  <c r="L44" i="7"/>
  <c r="K44" i="7"/>
  <c r="L24" i="7"/>
  <c r="K24" i="7"/>
  <c r="L35" i="7"/>
  <c r="K35" i="7"/>
  <c r="L31" i="7"/>
  <c r="K31" i="7"/>
  <c r="L49" i="7"/>
  <c r="K49" i="7"/>
  <c r="L21" i="7"/>
  <c r="K21" i="7"/>
  <c r="L48" i="7"/>
  <c r="K48" i="7"/>
  <c r="L45" i="7"/>
  <c r="K45" i="7"/>
  <c r="L40" i="7"/>
  <c r="K40" i="7"/>
  <c r="L30" i="7"/>
  <c r="K30" i="7"/>
  <c r="L22" i="7"/>
  <c r="K22" i="7"/>
  <c r="L47" i="7"/>
  <c r="K47" i="7"/>
  <c r="L16" i="7"/>
  <c r="K16" i="7"/>
  <c r="L13" i="7"/>
  <c r="K13" i="7"/>
  <c r="L19" i="7"/>
  <c r="K19" i="7"/>
  <c r="L46" i="7"/>
  <c r="K46" i="7"/>
  <c r="G8" i="7"/>
  <c r="F8" i="7"/>
  <c r="G18" i="7"/>
  <c r="F18" i="7"/>
  <c r="G12" i="7"/>
  <c r="F12" i="7"/>
  <c r="G40" i="7"/>
  <c r="F40" i="7"/>
  <c r="G50" i="7"/>
  <c r="F50" i="7"/>
  <c r="G10" i="7"/>
  <c r="F10" i="7"/>
  <c r="G30" i="7"/>
  <c r="F30" i="7"/>
  <c r="G23" i="7"/>
  <c r="F23" i="7"/>
  <c r="G29" i="7"/>
  <c r="F29" i="7"/>
  <c r="G22" i="7"/>
  <c r="F22" i="7"/>
  <c r="G38" i="7"/>
  <c r="F38" i="7"/>
  <c r="G28" i="7"/>
  <c r="F28" i="7"/>
  <c r="G26" i="7"/>
  <c r="F26" i="7"/>
  <c r="G9" i="7"/>
  <c r="F9" i="7"/>
  <c r="G49" i="7"/>
  <c r="F49" i="7"/>
  <c r="G17" i="7"/>
  <c r="F17" i="7"/>
  <c r="G48" i="7"/>
  <c r="F48" i="7"/>
  <c r="G41" i="7"/>
  <c r="F41" i="7"/>
  <c r="G27" i="7"/>
  <c r="F27" i="7"/>
  <c r="G21" i="7"/>
  <c r="F21" i="7"/>
  <c r="G19" i="7"/>
  <c r="F19" i="7"/>
  <c r="G47" i="7"/>
  <c r="F47" i="7"/>
  <c r="G5" i="7"/>
  <c r="F10" i="6" s="1"/>
  <c r="F5" i="7"/>
  <c r="G15" i="7"/>
  <c r="F15" i="7"/>
  <c r="G6" i="7"/>
  <c r="F6" i="7"/>
  <c r="G46" i="7"/>
  <c r="F46" i="7"/>
  <c r="Y3" i="7"/>
  <c r="T3" i="7"/>
  <c r="O3" i="7"/>
  <c r="J3" i="7"/>
  <c r="A8" i="7"/>
  <c r="B8" i="7"/>
  <c r="A12" i="7"/>
  <c r="B12" i="7"/>
  <c r="A7" i="7"/>
  <c r="B7" i="7"/>
  <c r="A51" i="7"/>
  <c r="B51" i="7"/>
  <c r="A14" i="7"/>
  <c r="B14" i="7"/>
  <c r="A9" i="7"/>
  <c r="B9" i="7"/>
  <c r="A13" i="7"/>
  <c r="B13" i="7"/>
  <c r="A34" i="7"/>
  <c r="B34" i="7"/>
  <c r="A46" i="7"/>
  <c r="B46" i="7"/>
  <c r="A43" i="7"/>
  <c r="B43" i="7"/>
  <c r="A47" i="7"/>
  <c r="B47" i="7"/>
  <c r="A15" i="7"/>
  <c r="B15" i="7"/>
  <c r="A19" i="7"/>
  <c r="B19" i="7"/>
  <c r="A45" i="7"/>
  <c r="B45" i="7"/>
  <c r="A36" i="7"/>
  <c r="B36" i="7"/>
  <c r="A25" i="7"/>
  <c r="B25" i="7"/>
  <c r="A44" i="7"/>
  <c r="B44" i="7"/>
  <c r="A17" i="7"/>
  <c r="B17" i="7"/>
  <c r="A38" i="7"/>
  <c r="B38" i="7"/>
  <c r="A16" i="7"/>
  <c r="B16" i="7"/>
  <c r="A52" i="7"/>
  <c r="B52" i="7"/>
  <c r="A26" i="7"/>
  <c r="B26" i="7"/>
  <c r="A10" i="7"/>
  <c r="B10" i="7"/>
  <c r="A37" i="7"/>
  <c r="B37" i="7"/>
  <c r="A11" i="7"/>
  <c r="B11" i="7"/>
  <c r="A39" i="7"/>
  <c r="B39" i="7"/>
  <c r="A27" i="7"/>
  <c r="B27" i="7"/>
  <c r="A40" i="7"/>
  <c r="B40" i="7"/>
  <c r="A24" i="7"/>
  <c r="B24" i="7"/>
  <c r="A48" i="7"/>
  <c r="B48" i="7"/>
  <c r="A22" i="7"/>
  <c r="B22" i="7"/>
  <c r="E3" i="7"/>
  <c r="B50" i="7"/>
  <c r="A50" i="7"/>
  <c r="T7" i="7"/>
  <c r="T55" i="7"/>
  <c r="T54" i="7"/>
  <c r="T17" i="7"/>
  <c r="T31" i="7"/>
  <c r="T35" i="7"/>
  <c r="T9" i="7"/>
  <c r="T18" i="7"/>
  <c r="T22" i="7"/>
  <c r="T32" i="7"/>
  <c r="T5" i="7"/>
  <c r="T43" i="7"/>
  <c r="T44" i="7"/>
  <c r="T47" i="7"/>
  <c r="V4" i="7"/>
  <c r="S4" i="7"/>
  <c r="R4" i="7"/>
  <c r="Q4" i="7"/>
  <c r="M4" i="7"/>
  <c r="H4" i="7"/>
  <c r="G4" i="7"/>
  <c r="C4" i="7"/>
  <c r="B4" i="7"/>
  <c r="V3" i="7"/>
  <c r="Q3" i="7"/>
  <c r="L3" i="7"/>
  <c r="G3" i="7"/>
  <c r="B3" i="7"/>
  <c r="H7" i="2"/>
  <c r="H8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8" i="2"/>
  <c r="H29" i="2"/>
  <c r="H30" i="2"/>
  <c r="H31" i="2"/>
  <c r="H32" i="2"/>
  <c r="H33" i="2"/>
  <c r="H34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35" i="2"/>
  <c r="W31" i="2"/>
  <c r="V31" i="2"/>
  <c r="U31" i="2"/>
  <c r="W9" i="2"/>
  <c r="V9" i="2"/>
  <c r="U9" i="2"/>
  <c r="W13" i="2"/>
  <c r="V13" i="2"/>
  <c r="U13" i="2"/>
  <c r="W14" i="2"/>
  <c r="V14" i="2"/>
  <c r="U14" i="2"/>
  <c r="W30" i="2"/>
  <c r="V30" i="2"/>
  <c r="U30" i="2"/>
  <c r="W39" i="2"/>
  <c r="V39" i="2"/>
  <c r="U39" i="2"/>
  <c r="W38" i="2"/>
  <c r="V38" i="2"/>
  <c r="U38" i="2"/>
  <c r="W27" i="2"/>
  <c r="V27" i="2"/>
  <c r="U27" i="2"/>
  <c r="W12" i="2"/>
  <c r="V12" i="2"/>
  <c r="U12" i="2"/>
  <c r="V10" i="2"/>
  <c r="U10" i="2"/>
  <c r="W28" i="2"/>
  <c r="V28" i="2"/>
  <c r="U28" i="2"/>
  <c r="W35" i="2"/>
  <c r="V35" i="2"/>
  <c r="U35" i="2"/>
  <c r="W36" i="2"/>
  <c r="V36" i="2"/>
  <c r="U36" i="2"/>
  <c r="W37" i="2"/>
  <c r="V37" i="2"/>
  <c r="U37" i="2"/>
  <c r="W34" i="2"/>
  <c r="V34" i="2"/>
  <c r="U34" i="2"/>
  <c r="W29" i="2"/>
  <c r="V29" i="2"/>
  <c r="U29" i="2"/>
  <c r="W33" i="2"/>
  <c r="V33" i="2"/>
  <c r="U33" i="2"/>
  <c r="W5" i="2"/>
  <c r="V5" i="2"/>
  <c r="U5" i="2"/>
  <c r="W11" i="2"/>
  <c r="V11" i="2"/>
  <c r="U11" i="2"/>
  <c r="W16" i="2"/>
  <c r="V16" i="2"/>
  <c r="U16" i="2"/>
  <c r="W21" i="2"/>
  <c r="V21" i="2"/>
  <c r="U21" i="2"/>
  <c r="W25" i="2"/>
  <c r="V25" i="2"/>
  <c r="U25" i="2"/>
  <c r="W23" i="2"/>
  <c r="V23" i="2"/>
  <c r="U23" i="2"/>
  <c r="V6" i="2"/>
  <c r="U6" i="2"/>
  <c r="W8" i="2"/>
  <c r="V8" i="2"/>
  <c r="U8" i="2"/>
  <c r="W32" i="2"/>
  <c r="V32" i="2"/>
  <c r="U32" i="2"/>
  <c r="V24" i="2"/>
  <c r="U24" i="2"/>
  <c r="W22" i="2"/>
  <c r="V22" i="2"/>
  <c r="U22" i="2"/>
  <c r="W17" i="2"/>
  <c r="V17" i="2"/>
  <c r="U17" i="2"/>
  <c r="W7" i="2"/>
  <c r="V7" i="2"/>
  <c r="U7" i="2"/>
  <c r="W18" i="2"/>
  <c r="V18" i="2"/>
  <c r="U18" i="2"/>
  <c r="W26" i="2"/>
  <c r="V26" i="2"/>
  <c r="U26" i="2"/>
  <c r="W20" i="2"/>
  <c r="V20" i="2"/>
  <c r="U20" i="2"/>
  <c r="V15" i="2"/>
  <c r="U15" i="2"/>
  <c r="W19" i="2"/>
  <c r="V19" i="2"/>
  <c r="U19" i="2"/>
  <c r="V4" i="2"/>
  <c r="Y3" i="2"/>
  <c r="X3" i="2"/>
  <c r="W3" i="2"/>
  <c r="V3" i="2"/>
  <c r="S43" i="2"/>
  <c r="R43" i="2"/>
  <c r="Q43" i="2"/>
  <c r="P43" i="2"/>
  <c r="S47" i="2"/>
  <c r="R47" i="2"/>
  <c r="Q47" i="2"/>
  <c r="P47" i="2"/>
  <c r="S14" i="2"/>
  <c r="R14" i="2"/>
  <c r="Q14" i="2"/>
  <c r="P14" i="2"/>
  <c r="S46" i="2"/>
  <c r="R46" i="2"/>
  <c r="Q46" i="2"/>
  <c r="P46" i="2"/>
  <c r="S35" i="2"/>
  <c r="R35" i="2"/>
  <c r="Q35" i="2"/>
  <c r="P35" i="2"/>
  <c r="S37" i="2"/>
  <c r="R37" i="2"/>
  <c r="Q37" i="2"/>
  <c r="P37" i="2"/>
  <c r="S10" i="2"/>
  <c r="R10" i="2"/>
  <c r="Q10" i="2"/>
  <c r="P10" i="2"/>
  <c r="S33" i="2"/>
  <c r="R33" i="2"/>
  <c r="Q33" i="2"/>
  <c r="P33" i="2"/>
  <c r="S19" i="2"/>
  <c r="R19" i="2"/>
  <c r="Q19" i="2"/>
  <c r="P19" i="2"/>
  <c r="S51" i="2"/>
  <c r="R51" i="2"/>
  <c r="Q51" i="2"/>
  <c r="P51" i="2"/>
  <c r="S45" i="2"/>
  <c r="R45" i="2"/>
  <c r="Q45" i="2"/>
  <c r="P45" i="2"/>
  <c r="S20" i="2"/>
  <c r="R20" i="2"/>
  <c r="Q20" i="2"/>
  <c r="P20" i="2"/>
  <c r="S28" i="2"/>
  <c r="R28" i="2"/>
  <c r="Q28" i="2"/>
  <c r="P28" i="2"/>
  <c r="Q17" i="2"/>
  <c r="P17" i="2"/>
  <c r="S8" i="2"/>
  <c r="R8" i="2"/>
  <c r="Q8" i="2"/>
  <c r="P8" i="2"/>
  <c r="S9" i="2"/>
  <c r="R9" i="2"/>
  <c r="Q9" i="2"/>
  <c r="P9" i="2"/>
  <c r="S49" i="2"/>
  <c r="R49" i="2"/>
  <c r="Q49" i="2"/>
  <c r="P49" i="2"/>
  <c r="Q38" i="2"/>
  <c r="P38" i="2"/>
  <c r="S11" i="2"/>
  <c r="R11" i="2"/>
  <c r="Q11" i="2"/>
  <c r="P11" i="2"/>
  <c r="S7" i="2"/>
  <c r="R7" i="2"/>
  <c r="Q7" i="2"/>
  <c r="P7" i="2"/>
  <c r="S31" i="2"/>
  <c r="R31" i="2"/>
  <c r="Q31" i="2"/>
  <c r="P31" i="2"/>
  <c r="S27" i="2"/>
  <c r="R27" i="2"/>
  <c r="Q27" i="2"/>
  <c r="P27" i="2"/>
  <c r="S15" i="2"/>
  <c r="R15" i="2"/>
  <c r="Q15" i="2"/>
  <c r="P15" i="2"/>
  <c r="S23" i="2"/>
  <c r="R23" i="2"/>
  <c r="Q23" i="2"/>
  <c r="P23" i="2"/>
  <c r="S32" i="2"/>
  <c r="R32" i="2"/>
  <c r="Q32" i="2"/>
  <c r="P32" i="2"/>
  <c r="S6" i="2"/>
  <c r="R6" i="2"/>
  <c r="Q6" i="2"/>
  <c r="P6" i="2"/>
  <c r="S42" i="2"/>
  <c r="R42" i="2"/>
  <c r="Q42" i="2"/>
  <c r="P42" i="2"/>
  <c r="S26" i="2"/>
  <c r="R26" i="2"/>
  <c r="Q26" i="2"/>
  <c r="P26" i="2"/>
  <c r="S22" i="2"/>
  <c r="R22" i="2"/>
  <c r="Q22" i="2"/>
  <c r="P22" i="2"/>
  <c r="S52" i="2"/>
  <c r="T52" i="2" s="1"/>
  <c r="R52" i="2"/>
  <c r="Q52" i="2"/>
  <c r="P52" i="2"/>
  <c r="S24" i="2"/>
  <c r="R24" i="2"/>
  <c r="Q24" i="2"/>
  <c r="P24" i="2"/>
  <c r="S18" i="2"/>
  <c r="T18" i="2" s="1"/>
  <c r="R18" i="2"/>
  <c r="Q18" i="2"/>
  <c r="P18" i="2"/>
  <c r="S29" i="2"/>
  <c r="R29" i="2"/>
  <c r="Q29" i="2"/>
  <c r="P29" i="2"/>
  <c r="S30" i="2"/>
  <c r="T30" i="2" s="1"/>
  <c r="R30" i="2"/>
  <c r="Q30" i="2"/>
  <c r="P30" i="2"/>
  <c r="S13" i="2"/>
  <c r="R13" i="2"/>
  <c r="Q13" i="2"/>
  <c r="P13" i="2"/>
  <c r="S12" i="2"/>
  <c r="T12" i="2" s="1"/>
  <c r="R12" i="2"/>
  <c r="Q12" i="2"/>
  <c r="P12" i="2"/>
  <c r="S39" i="2"/>
  <c r="R39" i="2"/>
  <c r="Q39" i="2"/>
  <c r="P39" i="2"/>
  <c r="S25" i="2"/>
  <c r="T25" i="2" s="1"/>
  <c r="R25" i="2"/>
  <c r="Q25" i="2"/>
  <c r="P25" i="2"/>
  <c r="S50" i="2"/>
  <c r="R50" i="2"/>
  <c r="Q50" i="2"/>
  <c r="P50" i="2"/>
  <c r="S36" i="2"/>
  <c r="T36" i="2" s="1"/>
  <c r="R36" i="2"/>
  <c r="Q36" i="2"/>
  <c r="P36" i="2"/>
  <c r="S5" i="2"/>
  <c r="T5" i="2" s="1"/>
  <c r="R5" i="2"/>
  <c r="Q5" i="2"/>
  <c r="P5" i="2"/>
  <c r="S44" i="2"/>
  <c r="T44" i="2" s="1"/>
  <c r="R44" i="2"/>
  <c r="Q44" i="2"/>
  <c r="P44" i="2"/>
  <c r="S48" i="2"/>
  <c r="R48" i="2"/>
  <c r="Q48" i="2"/>
  <c r="P48" i="2"/>
  <c r="S34" i="2"/>
  <c r="T34" i="2" s="1"/>
  <c r="R34" i="2"/>
  <c r="Q34" i="2"/>
  <c r="P34" i="2"/>
  <c r="S53" i="2"/>
  <c r="R53" i="2"/>
  <c r="Q53" i="2"/>
  <c r="P53" i="2"/>
  <c r="Q41" i="2"/>
  <c r="P41" i="2"/>
  <c r="Q40" i="2"/>
  <c r="P40" i="2"/>
  <c r="S16" i="2"/>
  <c r="R16" i="2"/>
  <c r="Q16" i="2"/>
  <c r="P16" i="2"/>
  <c r="S21" i="2"/>
  <c r="T21" i="2" s="1"/>
  <c r="R21" i="2"/>
  <c r="Q21" i="2"/>
  <c r="P21" i="2"/>
  <c r="M54" i="2"/>
  <c r="L54" i="2"/>
  <c r="K54" i="2"/>
  <c r="M51" i="2"/>
  <c r="L51" i="2"/>
  <c r="K51" i="2"/>
  <c r="M35" i="2"/>
  <c r="L35" i="2"/>
  <c r="K35" i="2"/>
  <c r="M20" i="2"/>
  <c r="L20" i="2"/>
  <c r="K20" i="2"/>
  <c r="M47" i="2"/>
  <c r="L47" i="2"/>
  <c r="K47" i="2"/>
  <c r="M48" i="2"/>
  <c r="L48" i="2"/>
  <c r="K48" i="2"/>
  <c r="M34" i="2"/>
  <c r="L34" i="2"/>
  <c r="K34" i="2"/>
  <c r="M12" i="2"/>
  <c r="L12" i="2"/>
  <c r="K12" i="2"/>
  <c r="M46" i="2"/>
  <c r="L46" i="2"/>
  <c r="K46" i="2"/>
  <c r="M25" i="2"/>
  <c r="L25" i="2"/>
  <c r="K25" i="2"/>
  <c r="M53" i="2"/>
  <c r="L53" i="2"/>
  <c r="K53" i="2"/>
  <c r="M44" i="2"/>
  <c r="L44" i="2"/>
  <c r="K44" i="2"/>
  <c r="M39" i="2"/>
  <c r="L39" i="2"/>
  <c r="K39" i="2"/>
  <c r="M26" i="2"/>
  <c r="L26" i="2"/>
  <c r="K26" i="2"/>
  <c r="L10" i="2"/>
  <c r="K10" i="2"/>
  <c r="M11" i="2"/>
  <c r="L11" i="2"/>
  <c r="K11" i="2"/>
  <c r="M16" i="2"/>
  <c r="L16" i="2"/>
  <c r="K16" i="2"/>
  <c r="M45" i="2"/>
  <c r="L45" i="2"/>
  <c r="K45" i="2"/>
  <c r="L18" i="2"/>
  <c r="K18" i="2"/>
  <c r="M22" i="2"/>
  <c r="L22" i="2"/>
  <c r="K22" i="2"/>
  <c r="M9" i="2"/>
  <c r="L9" i="2"/>
  <c r="K9" i="2"/>
  <c r="M38" i="2"/>
  <c r="L38" i="2"/>
  <c r="K38" i="2"/>
  <c r="M28" i="2"/>
  <c r="L28" i="2"/>
  <c r="K28" i="2"/>
  <c r="M23" i="2"/>
  <c r="L23" i="2"/>
  <c r="K23" i="2"/>
  <c r="M33" i="2"/>
  <c r="L33" i="2"/>
  <c r="K33" i="2"/>
  <c r="M32" i="2"/>
  <c r="L32" i="2"/>
  <c r="K32" i="2"/>
  <c r="M8" i="2"/>
  <c r="L8" i="2"/>
  <c r="K8" i="2"/>
  <c r="M43" i="2"/>
  <c r="L43" i="2"/>
  <c r="K43" i="2"/>
  <c r="M24" i="2"/>
  <c r="L24" i="2"/>
  <c r="K24" i="2"/>
  <c r="M14" i="2"/>
  <c r="L14" i="2"/>
  <c r="K14" i="2"/>
  <c r="M37" i="2"/>
  <c r="L37" i="2"/>
  <c r="K37" i="2"/>
  <c r="M29" i="2"/>
  <c r="L29" i="2"/>
  <c r="K29" i="2"/>
  <c r="M13" i="2"/>
  <c r="L13" i="2"/>
  <c r="K13" i="2"/>
  <c r="M42" i="2"/>
  <c r="L42" i="2"/>
  <c r="K42" i="2"/>
  <c r="M27" i="2"/>
  <c r="L27" i="2"/>
  <c r="K27" i="2"/>
  <c r="M21" i="2"/>
  <c r="L21" i="2"/>
  <c r="K21" i="2"/>
  <c r="M17" i="2"/>
  <c r="L17" i="2"/>
  <c r="K17" i="2"/>
  <c r="M41" i="2"/>
  <c r="L41" i="2"/>
  <c r="K41" i="2"/>
  <c r="M40" i="2"/>
  <c r="L40" i="2"/>
  <c r="K40" i="2"/>
  <c r="M49" i="2"/>
  <c r="L49" i="2"/>
  <c r="K49" i="2"/>
  <c r="M31" i="2"/>
  <c r="L31" i="2"/>
  <c r="K31" i="2"/>
  <c r="M5" i="2"/>
  <c r="L5" i="2"/>
  <c r="K5" i="2"/>
  <c r="M30" i="2"/>
  <c r="L30" i="2"/>
  <c r="K30" i="2"/>
  <c r="M50" i="2"/>
  <c r="L50" i="2"/>
  <c r="K50" i="2"/>
  <c r="M36" i="2"/>
  <c r="L36" i="2"/>
  <c r="K36" i="2"/>
  <c r="M52" i="2"/>
  <c r="L52" i="2"/>
  <c r="K52" i="2"/>
  <c r="L7" i="2"/>
  <c r="K7" i="2"/>
  <c r="L6" i="2"/>
  <c r="K6" i="2"/>
  <c r="M15" i="2"/>
  <c r="L15" i="2"/>
  <c r="K15" i="2"/>
  <c r="M19" i="2"/>
  <c r="L19" i="2"/>
  <c r="K19" i="2"/>
  <c r="G40" i="2"/>
  <c r="F40" i="2"/>
  <c r="G26" i="2"/>
  <c r="F26" i="2"/>
  <c r="G50" i="2"/>
  <c r="F50" i="2"/>
  <c r="G35" i="2"/>
  <c r="F35" i="2"/>
  <c r="G43" i="2"/>
  <c r="F43" i="2"/>
  <c r="G34" i="2"/>
  <c r="F34" i="2"/>
  <c r="G49" i="2"/>
  <c r="F49" i="2"/>
  <c r="G42" i="2"/>
  <c r="F42" i="2"/>
  <c r="G36" i="2"/>
  <c r="F36" i="2"/>
  <c r="G38" i="2"/>
  <c r="F38" i="2"/>
  <c r="G30" i="2"/>
  <c r="F30" i="2"/>
  <c r="G53" i="2"/>
  <c r="F53" i="2"/>
  <c r="G52" i="2"/>
  <c r="F52" i="2"/>
  <c r="G27" i="2"/>
  <c r="F27" i="2"/>
  <c r="G48" i="2"/>
  <c r="F48" i="2"/>
  <c r="G18" i="2"/>
  <c r="F18" i="2"/>
  <c r="G19" i="2"/>
  <c r="F19" i="2"/>
  <c r="G10" i="2"/>
  <c r="F10" i="2"/>
  <c r="G25" i="2"/>
  <c r="F25" i="2"/>
  <c r="G33" i="2"/>
  <c r="F33" i="2"/>
  <c r="G20" i="2"/>
  <c r="F20" i="2"/>
  <c r="G32" i="2"/>
  <c r="F32" i="2"/>
  <c r="G14" i="2"/>
  <c r="F14" i="2"/>
  <c r="G47" i="2"/>
  <c r="F47" i="2"/>
  <c r="G51" i="2"/>
  <c r="F51" i="2"/>
  <c r="G39" i="2"/>
  <c r="F39" i="2"/>
  <c r="G17" i="2"/>
  <c r="F17" i="2"/>
  <c r="G13" i="2"/>
  <c r="F13" i="2"/>
  <c r="G8" i="2"/>
  <c r="F8" i="2"/>
  <c r="G12" i="2"/>
  <c r="F12" i="2"/>
  <c r="G28" i="2"/>
  <c r="F28" i="2"/>
  <c r="G22" i="2"/>
  <c r="F22" i="2"/>
  <c r="G45" i="2"/>
  <c r="F45" i="2"/>
  <c r="G41" i="2"/>
  <c r="F41" i="2"/>
  <c r="G11" i="2"/>
  <c r="F11" i="2"/>
  <c r="G44" i="2"/>
  <c r="F44" i="2"/>
  <c r="G46" i="2"/>
  <c r="F46" i="2"/>
  <c r="G24" i="2"/>
  <c r="F24" i="2"/>
  <c r="G21" i="2"/>
  <c r="F21" i="2"/>
  <c r="G16" i="2"/>
  <c r="F16" i="2"/>
  <c r="G23" i="2"/>
  <c r="F23" i="2"/>
  <c r="G29" i="2"/>
  <c r="F29" i="2"/>
  <c r="G37" i="2"/>
  <c r="F37" i="2"/>
  <c r="G31" i="2"/>
  <c r="F31" i="2"/>
  <c r="G9" i="2"/>
  <c r="F9" i="2"/>
  <c r="G6" i="2"/>
  <c r="F6" i="2"/>
  <c r="G5" i="2"/>
  <c r="F5" i="2"/>
  <c r="G15" i="2"/>
  <c r="F15" i="2"/>
  <c r="G7" i="2"/>
  <c r="F7" i="2"/>
  <c r="G54" i="2"/>
  <c r="F54" i="2"/>
  <c r="B14" i="2"/>
  <c r="B15" i="2"/>
  <c r="B5" i="2"/>
  <c r="B6" i="2"/>
  <c r="B21" i="2"/>
  <c r="B43" i="2"/>
  <c r="B44" i="2"/>
  <c r="B12" i="2"/>
  <c r="B22" i="2"/>
  <c r="B16" i="2"/>
  <c r="B34" i="2"/>
  <c r="B52" i="2"/>
  <c r="B39" i="2"/>
  <c r="B17" i="2"/>
  <c r="B30" i="2"/>
  <c r="B23" i="2"/>
  <c r="B48" i="2"/>
  <c r="B9" i="2"/>
  <c r="B40" i="2"/>
  <c r="B10" i="2"/>
  <c r="B11" i="2"/>
  <c r="B18" i="2"/>
  <c r="B35" i="2"/>
  <c r="B33" i="2"/>
  <c r="B31" i="2"/>
  <c r="B45" i="2"/>
  <c r="B36" i="2"/>
  <c r="B32" i="2"/>
  <c r="B46" i="2"/>
  <c r="B19" i="2"/>
  <c r="B41" i="2"/>
  <c r="B7" i="2"/>
  <c r="B24" i="2"/>
  <c r="B42" i="2"/>
  <c r="B25" i="2"/>
  <c r="B8" i="2"/>
  <c r="B26" i="2"/>
  <c r="B53" i="2"/>
  <c r="B27" i="2"/>
  <c r="B47" i="2"/>
  <c r="B37" i="2"/>
  <c r="B50" i="2"/>
  <c r="B28" i="2"/>
  <c r="B20" i="2"/>
  <c r="B51" i="2"/>
  <c r="B38" i="2"/>
  <c r="B29" i="2"/>
  <c r="B13" i="2"/>
  <c r="B49" i="2"/>
  <c r="A22" i="2"/>
  <c r="A14" i="2"/>
  <c r="A15" i="2"/>
  <c r="A5" i="2"/>
  <c r="A6" i="2"/>
  <c r="A21" i="2"/>
  <c r="A43" i="2"/>
  <c r="A44" i="2"/>
  <c r="A12" i="2"/>
  <c r="A16" i="2"/>
  <c r="A34" i="2"/>
  <c r="A52" i="2"/>
  <c r="A39" i="2"/>
  <c r="A17" i="2"/>
  <c r="A30" i="2"/>
  <c r="A23" i="2"/>
  <c r="A48" i="2"/>
  <c r="A9" i="2"/>
  <c r="A40" i="2"/>
  <c r="A10" i="2"/>
  <c r="A11" i="2"/>
  <c r="A18" i="2"/>
  <c r="A35" i="2"/>
  <c r="A33" i="2"/>
  <c r="A31" i="2"/>
  <c r="A45" i="2"/>
  <c r="A36" i="2"/>
  <c r="A32" i="2"/>
  <c r="A46" i="2"/>
  <c r="A19" i="2"/>
  <c r="A41" i="2"/>
  <c r="A7" i="2"/>
  <c r="A24" i="2"/>
  <c r="A42" i="2"/>
  <c r="A25" i="2"/>
  <c r="A8" i="2"/>
  <c r="A26" i="2"/>
  <c r="A53" i="2"/>
  <c r="A27" i="2"/>
  <c r="A47" i="2"/>
  <c r="A37" i="2"/>
  <c r="A50" i="2"/>
  <c r="A28" i="2"/>
  <c r="A20" i="2"/>
  <c r="A51" i="2"/>
  <c r="A38" i="2"/>
  <c r="A29" i="2"/>
  <c r="A13" i="2"/>
  <c r="A49" i="2"/>
  <c r="C49" i="2"/>
  <c r="C13" i="2"/>
  <c r="C29" i="2"/>
  <c r="C38" i="2"/>
  <c r="C51" i="2"/>
  <c r="C20" i="2"/>
  <c r="C28" i="2"/>
  <c r="C50" i="2"/>
  <c r="C14" i="2"/>
  <c r="C15" i="2"/>
  <c r="C21" i="2"/>
  <c r="C43" i="2"/>
  <c r="C44" i="2"/>
  <c r="C12" i="2"/>
  <c r="C22" i="2"/>
  <c r="C16" i="2"/>
  <c r="C34" i="2"/>
  <c r="C52" i="2"/>
  <c r="C39" i="2"/>
  <c r="C17" i="2"/>
  <c r="C30" i="2"/>
  <c r="C23" i="2"/>
  <c r="C48" i="2"/>
  <c r="C9" i="2"/>
  <c r="C40" i="2"/>
  <c r="C10" i="2"/>
  <c r="C11" i="2"/>
  <c r="C18" i="2"/>
  <c r="C35" i="2"/>
  <c r="C33" i="2"/>
  <c r="C31" i="2"/>
  <c r="C45" i="2"/>
  <c r="C36" i="2"/>
  <c r="C32" i="2"/>
  <c r="C46" i="2"/>
  <c r="C19" i="2"/>
  <c r="C41" i="2"/>
  <c r="C24" i="2"/>
  <c r="C42" i="2"/>
  <c r="C25" i="2"/>
  <c r="C26" i="2"/>
  <c r="C53" i="2"/>
  <c r="C27" i="2"/>
  <c r="C47" i="2"/>
  <c r="C37" i="2"/>
  <c r="B3" i="2"/>
  <c r="H25" i="1"/>
  <c r="M25" i="1"/>
  <c r="R25" i="1"/>
  <c r="W25" i="1"/>
  <c r="R4" i="1"/>
  <c r="R5" i="1"/>
  <c r="R6" i="1"/>
  <c r="R9" i="1"/>
  <c r="R10" i="1"/>
  <c r="R13" i="1"/>
  <c r="R15" i="1"/>
  <c r="R16" i="1"/>
  <c r="R17" i="1"/>
  <c r="R18" i="1"/>
  <c r="R19" i="1"/>
  <c r="R20" i="1"/>
  <c r="R21" i="1"/>
  <c r="R22" i="1"/>
  <c r="R23" i="1"/>
  <c r="R29" i="1"/>
  <c r="R30" i="1"/>
  <c r="R31" i="1"/>
  <c r="R32" i="1"/>
  <c r="R35" i="1"/>
  <c r="R36" i="1"/>
  <c r="R37" i="1"/>
  <c r="R38" i="1"/>
  <c r="R41" i="1"/>
  <c r="R42" i="1"/>
  <c r="R43" i="1"/>
  <c r="R50" i="1"/>
  <c r="R51" i="1"/>
  <c r="M4" i="1"/>
  <c r="M5" i="1"/>
  <c r="M6" i="1"/>
  <c r="M8" i="1"/>
  <c r="M9" i="1"/>
  <c r="M10" i="1"/>
  <c r="M13" i="1"/>
  <c r="M14" i="1"/>
  <c r="M15" i="1"/>
  <c r="W19" i="8" s="1"/>
  <c r="M16" i="1"/>
  <c r="M17" i="1"/>
  <c r="M18" i="1"/>
  <c r="M19" i="1"/>
  <c r="M20" i="1"/>
  <c r="W11" i="8" s="1"/>
  <c r="M21" i="1"/>
  <c r="M23" i="1"/>
  <c r="M29" i="1"/>
  <c r="M30" i="1"/>
  <c r="M31" i="1"/>
  <c r="M32" i="1"/>
  <c r="M33" i="1"/>
  <c r="M35" i="1"/>
  <c r="M36" i="1"/>
  <c r="M37" i="1"/>
  <c r="M38" i="1"/>
  <c r="W7" i="8" s="1"/>
  <c r="M41" i="1"/>
  <c r="M42" i="1"/>
  <c r="M43" i="1"/>
  <c r="M46" i="1"/>
  <c r="M48" i="1"/>
  <c r="M51" i="1"/>
  <c r="H4" i="1"/>
  <c r="H5" i="1"/>
  <c r="W15" i="2" s="1"/>
  <c r="H7" i="1"/>
  <c r="H8" i="1"/>
  <c r="H9" i="1"/>
  <c r="H10" i="1"/>
  <c r="H11" i="1"/>
  <c r="H13" i="1"/>
  <c r="H15" i="1"/>
  <c r="W24" i="2" s="1"/>
  <c r="H16" i="1"/>
  <c r="H17" i="1"/>
  <c r="H18" i="1"/>
  <c r="W6" i="2" s="1"/>
  <c r="H19" i="1"/>
  <c r="H21" i="1"/>
  <c r="H22" i="1"/>
  <c r="H23" i="1"/>
  <c r="H24" i="1"/>
  <c r="H29" i="1"/>
  <c r="H30" i="1"/>
  <c r="H31" i="1"/>
  <c r="H32" i="1"/>
  <c r="H35" i="1"/>
  <c r="H36" i="1"/>
  <c r="H37" i="1"/>
  <c r="H38" i="1"/>
  <c r="W10" i="2" s="1"/>
  <c r="H41" i="1"/>
  <c r="H42" i="1"/>
  <c r="H43" i="1"/>
  <c r="H44" i="1"/>
  <c r="H46" i="1"/>
  <c r="H47" i="1"/>
  <c r="H48" i="1"/>
  <c r="H50" i="1"/>
  <c r="H51" i="1"/>
  <c r="W4" i="1"/>
  <c r="W5" i="1"/>
  <c r="W6" i="1"/>
  <c r="W8" i="1"/>
  <c r="W9" i="1"/>
  <c r="W10" i="1"/>
  <c r="W11" i="1"/>
  <c r="W13" i="1"/>
  <c r="W15" i="1"/>
  <c r="W15" i="9" s="1"/>
  <c r="W13" i="6" s="1"/>
  <c r="W16" i="1"/>
  <c r="W17" i="1"/>
  <c r="W18" i="1"/>
  <c r="W19" i="1"/>
  <c r="W20" i="1"/>
  <c r="W23" i="1"/>
  <c r="W29" i="1"/>
  <c r="W31" i="1"/>
  <c r="W32" i="1"/>
  <c r="W35" i="1"/>
  <c r="W38" i="1"/>
  <c r="W42" i="1"/>
  <c r="W43" i="1"/>
  <c r="W45" i="1"/>
  <c r="W50" i="1"/>
  <c r="G4" i="2"/>
  <c r="S4" i="2"/>
  <c r="R4" i="2"/>
  <c r="Q4" i="2"/>
  <c r="T3" i="2"/>
  <c r="S3" i="2"/>
  <c r="R3" i="2"/>
  <c r="Q3" i="2"/>
  <c r="M4" i="2"/>
  <c r="O3" i="2"/>
  <c r="N3" i="2"/>
  <c r="M3" i="2"/>
  <c r="L3" i="2"/>
  <c r="J1" i="10" l="1"/>
  <c r="M1" i="10"/>
  <c r="G1" i="10"/>
  <c r="U7" i="6"/>
  <c r="U4" i="6"/>
  <c r="W4" i="6"/>
  <c r="W7" i="6"/>
  <c r="T9" i="9"/>
  <c r="T15" i="9"/>
  <c r="T16" i="9"/>
  <c r="T35" i="9"/>
  <c r="T5" i="9"/>
  <c r="T7" i="9"/>
  <c r="T26" i="9"/>
  <c r="T21" i="9"/>
  <c r="T18" i="9"/>
  <c r="T12" i="9"/>
  <c r="T14" i="9"/>
  <c r="T8" i="9"/>
  <c r="T20" i="9"/>
  <c r="T38" i="8"/>
  <c r="T7" i="8"/>
  <c r="T39" i="8"/>
  <c r="T8" i="8"/>
  <c r="T6" i="8"/>
  <c r="T16" i="7"/>
  <c r="T26" i="2"/>
  <c r="T6" i="2"/>
  <c r="T49" i="2"/>
  <c r="T8" i="2"/>
  <c r="T23" i="2"/>
  <c r="T31" i="2"/>
  <c r="T11" i="2"/>
  <c r="T20" i="2"/>
  <c r="T45" i="2"/>
  <c r="T19" i="2"/>
  <c r="T10" i="2"/>
  <c r="T35" i="2"/>
  <c r="T14" i="2"/>
  <c r="T9" i="2"/>
  <c r="T16" i="2"/>
  <c r="T29" i="2"/>
  <c r="T15" i="2"/>
  <c r="T46" i="2"/>
  <c r="T50" i="2"/>
  <c r="T24" i="2"/>
  <c r="T27" i="2"/>
  <c r="T28" i="2"/>
  <c r="T22" i="2"/>
  <c r="T7" i="2"/>
  <c r="T51" i="2"/>
  <c r="T43" i="2"/>
  <c r="T48" i="2"/>
  <c r="T13" i="2"/>
  <c r="T32" i="2"/>
  <c r="T33" i="2"/>
  <c r="T53" i="2"/>
  <c r="T39" i="2"/>
  <c r="T42" i="2"/>
  <c r="T37" i="2"/>
  <c r="T47" i="2"/>
  <c r="F4" i="6"/>
  <c r="H4" i="2"/>
  <c r="J3" i="2"/>
  <c r="I3" i="2"/>
  <c r="H3" i="2"/>
  <c r="G3" i="2"/>
  <c r="C4" i="2"/>
  <c r="C3" i="2"/>
  <c r="E3" i="2"/>
  <c r="D3" i="2"/>
  <c r="A4" i="6"/>
  <c r="B4" i="2"/>
  <c r="T40" i="7" l="1"/>
  <c r="T36" i="7"/>
  <c r="T25" i="7"/>
  <c r="H9" i="2"/>
  <c r="H10" i="2"/>
  <c r="H27" i="2"/>
  <c r="S41" i="2"/>
  <c r="T41" i="2" s="1"/>
  <c r="M7" i="2"/>
  <c r="R41" i="2"/>
  <c r="M10" i="2"/>
  <c r="S17" i="2"/>
  <c r="T17" i="2" s="1"/>
  <c r="S38" i="2"/>
  <c r="S40" i="2"/>
  <c r="R17" i="2"/>
  <c r="R38" i="2"/>
  <c r="R40" i="2"/>
  <c r="M18" i="2"/>
  <c r="M6" i="2"/>
  <c r="H4" i="6"/>
  <c r="C7" i="2"/>
  <c r="C6" i="2"/>
  <c r="C8" i="2"/>
  <c r="C5" i="2"/>
  <c r="C4" i="6" s="1"/>
  <c r="T40" i="2" l="1"/>
  <c r="T38" i="2"/>
</calcChain>
</file>

<file path=xl/sharedStrings.xml><?xml version="1.0" encoding="utf-8"?>
<sst xmlns="http://schemas.openxmlformats.org/spreadsheetml/2006/main" count="490" uniqueCount="224">
  <si>
    <t xml:space="preserve">20K </t>
  </si>
  <si>
    <t xml:space="preserve">50k </t>
  </si>
  <si>
    <t>100K</t>
  </si>
  <si>
    <t>100M</t>
  </si>
  <si>
    <t>Distance</t>
  </si>
  <si>
    <t>D+</t>
  </si>
  <si>
    <t>Prix</t>
  </si>
  <si>
    <t>Course</t>
  </si>
  <si>
    <t>Transvulcania</t>
  </si>
  <si>
    <t>Saint Jacques</t>
  </si>
  <si>
    <t>Andora</t>
  </si>
  <si>
    <t>Wildstrubel</t>
  </si>
  <si>
    <t>Verbier Saint Bernard</t>
  </si>
  <si>
    <t>Eiger</t>
  </si>
  <si>
    <t>Lavaredo</t>
  </si>
  <si>
    <t>KAT100</t>
  </si>
  <si>
    <t>Alsace by UTMB</t>
  </si>
  <si>
    <t>Snowdonia</t>
  </si>
  <si>
    <t>Kullamanen</t>
  </si>
  <si>
    <t>RS</t>
  </si>
  <si>
    <t>Nice by UTMB</t>
  </si>
  <si>
    <t>Istria</t>
  </si>
  <si>
    <t>Restonica</t>
  </si>
  <si>
    <t>Avoir une Running Stones sur 20k</t>
  </si>
  <si>
    <t>Pour Les Fénéants</t>
  </si>
  <si>
    <t>Pour les pauvres</t>
  </si>
  <si>
    <t>Avoir une Running Stones sur 100k</t>
  </si>
  <si>
    <t>Avoir une Running Stones sur 50k</t>
  </si>
  <si>
    <t>Val d'Aran (MAJOR =*2 RS)</t>
  </si>
  <si>
    <t xml:space="preserve">Meilleur prix format 20K </t>
  </si>
  <si>
    <t>Meilleur distance format 20K</t>
  </si>
  <si>
    <t xml:space="preserve">Meilleur prix format 50K </t>
  </si>
  <si>
    <t>Meilleur distance format 50K</t>
  </si>
  <si>
    <t>Meilleur distance format 100K</t>
  </si>
  <si>
    <t xml:space="preserve">Meilleur prix format 100K </t>
  </si>
  <si>
    <t>Meilleur prix format 100M</t>
  </si>
  <si>
    <t>Meilleur distance format 100M</t>
  </si>
  <si>
    <t>avec</t>
  </si>
  <si>
    <t>€</t>
  </si>
  <si>
    <t>km</t>
  </si>
  <si>
    <t>Continent</t>
  </si>
  <si>
    <t>Europe</t>
  </si>
  <si>
    <t>Mozart 100</t>
  </si>
  <si>
    <t>Julian alps trail</t>
  </si>
  <si>
    <t>Oceanie</t>
  </si>
  <si>
    <t>Tarawera Ultramarathon</t>
  </si>
  <si>
    <t xml:space="preserve">Ultra trail Australia </t>
  </si>
  <si>
    <t>Ultra trail Kosciuszko</t>
  </si>
  <si>
    <t>Mountain Ultra trail</t>
  </si>
  <si>
    <t>Amazean Jungle Thailand</t>
  </si>
  <si>
    <t>Transjeju</t>
  </si>
  <si>
    <t>Translantau</t>
  </si>
  <si>
    <t>Desert RATS Trail running</t>
  </si>
  <si>
    <t>Valhöll Argentina</t>
  </si>
  <si>
    <t xml:space="preserve">Western States 100 miles </t>
  </si>
  <si>
    <t>Speedgoat mountain races</t>
  </si>
  <si>
    <t>Paraty Brazil</t>
  </si>
  <si>
    <t>Grindstone trail running festival</t>
  </si>
  <si>
    <t>Puerto Vallarta Mexico</t>
  </si>
  <si>
    <t>Afrique</t>
  </si>
  <si>
    <t>Asie</t>
  </si>
  <si>
    <t>Amérique</t>
  </si>
  <si>
    <t>Pour les Petits cuissots</t>
  </si>
  <si>
    <t>Pour le meilleur ratio D+ / km</t>
  </si>
  <si>
    <t>Doi Inthanon thailand (MAJOR =*2 RS)</t>
  </si>
  <si>
    <t>Canyons endurance run (MAJOR =*2 RS)</t>
  </si>
  <si>
    <t>D+/km</t>
  </si>
  <si>
    <t>?</t>
  </si>
  <si>
    <t>Meilleur déniv format 20K</t>
  </si>
  <si>
    <t xml:space="preserve">Meilleur D+/km format 20K </t>
  </si>
  <si>
    <t xml:space="preserve">Meilleur D+/km format 50K </t>
  </si>
  <si>
    <t xml:space="preserve">Meilleur D+/km format 100K </t>
  </si>
  <si>
    <t>Meilleur D+/km format 100M</t>
  </si>
  <si>
    <t>Meilleur déniv format 50K</t>
  </si>
  <si>
    <t>Meilleur déniv format 100K</t>
  </si>
  <si>
    <t>Meilleur déniv format 100M</t>
  </si>
  <si>
    <t>d+/km</t>
  </si>
  <si>
    <t>d+</t>
  </si>
  <si>
    <t>Prix 2023</t>
  </si>
  <si>
    <t>Evolution</t>
  </si>
  <si>
    <t>RAPPORT 2023</t>
  </si>
  <si>
    <t>Ultra Trail Whistler</t>
  </si>
  <si>
    <t>Kodiak</t>
  </si>
  <si>
    <t>Quito Trail Ecuador</t>
  </si>
  <si>
    <t>Mauritius</t>
  </si>
  <si>
    <t>NOUVEAU</t>
  </si>
  <si>
    <t>Utra trail Mount Yun</t>
  </si>
  <si>
    <t>Ultra trail Ninghai</t>
  </si>
  <si>
    <t>UTMB</t>
  </si>
  <si>
    <t>Chianti Ultra trail</t>
  </si>
  <si>
    <t>Tenerife</t>
  </si>
  <si>
    <t>NON UTMB</t>
  </si>
  <si>
    <t>ri</t>
  </si>
  <si>
    <t>Plus grosse Augmentation</t>
  </si>
  <si>
    <t>Augmetation 2023</t>
  </si>
  <si>
    <t>Avoir une Running Stones sur 100M</t>
  </si>
  <si>
    <t>Plus petite augmentation 20k</t>
  </si>
  <si>
    <t>Plus petite augmentation 50k</t>
  </si>
  <si>
    <t>Plus petite augmentation 100k</t>
  </si>
  <si>
    <t>Plus petite augmentation 100M</t>
  </si>
  <si>
    <t>d'augmentation</t>
  </si>
  <si>
    <t>RAPPORT 2024</t>
  </si>
  <si>
    <t>Lien</t>
  </si>
  <si>
    <t>Lieu</t>
  </si>
  <si>
    <t>Distance reine</t>
  </si>
  <si>
    <t>Deniv</t>
  </si>
  <si>
    <t>Prix (au plus cher)</t>
  </si>
  <si>
    <t>Distance equivalente (Dist+deniv 100m = 1km)</t>
  </si>
  <si>
    <t>rapport distance equi / prix</t>
  </si>
  <si>
    <t>Nombre de ravito (Arrivée comprise)</t>
  </si>
  <si>
    <t>Autres Distances</t>
  </si>
  <si>
    <t>Le petit commentaire</t>
  </si>
  <si>
    <t>MIUT</t>
  </si>
  <si>
    <t>WTM</t>
  </si>
  <si>
    <t>Home (miutmadeira.com)</t>
  </si>
  <si>
    <t>Madere</t>
  </si>
  <si>
    <t>85, 60, 42, 16</t>
  </si>
  <si>
    <t>Andorre</t>
  </si>
  <si>
    <t>utmb</t>
  </si>
  <si>
    <t>Trail 100 Andorra by UTMB® | Every trail tells a story in Andorra</t>
  </si>
  <si>
    <t>Espagne</t>
  </si>
  <si>
    <t>80, 50, 21, 10</t>
  </si>
  <si>
    <t>Ultra blue island</t>
  </si>
  <si>
    <t>Saucisse</t>
  </si>
  <si>
    <t>Ultra Blue Island Azores Trail Run Ultra</t>
  </si>
  <si>
    <t>Acores</t>
  </si>
  <si>
    <t>65, 42, 25, 10</t>
  </si>
  <si>
    <t>Swiss Canyon Trail</t>
  </si>
  <si>
    <t>HOME - Swiss Canyon Trail</t>
  </si>
  <si>
    <t>Suisse</t>
  </si>
  <si>
    <t>81, 51, 31, 16</t>
  </si>
  <si>
    <t>Wildstrubel by UTMB</t>
  </si>
  <si>
    <t>70, 53, 26, 12</t>
  </si>
  <si>
    <t>swiss alp 100</t>
  </si>
  <si>
    <t>Welcome | Swiss Alps 100</t>
  </si>
  <si>
    <t>160, 50, KV</t>
  </si>
  <si>
    <t>Trans grancanaria</t>
  </si>
  <si>
    <t>TRANSGRANCANARIA - WEB OFICIAL |</t>
  </si>
  <si>
    <t>Canaries</t>
  </si>
  <si>
    <t>84,46,21,12, KV</t>
  </si>
  <si>
    <t>Tenerife Bluetrail</t>
  </si>
  <si>
    <t>Restonica Trail</t>
  </si>
  <si>
    <t>73, 47, 24, KV</t>
  </si>
  <si>
    <t>Sky Gran Canaria</t>
  </si>
  <si>
    <t>Sky Gran Canaria – MOVE RUN (mooovetorun.com)</t>
  </si>
  <si>
    <t>50, 21</t>
  </si>
  <si>
    <t>South down way 100</t>
  </si>
  <si>
    <t>Centurion Running</t>
  </si>
  <si>
    <t>UK</t>
  </si>
  <si>
    <t>Ultra-Trail Snowdonia by UTMB</t>
  </si>
  <si>
    <t>103, 55, 25</t>
  </si>
  <si>
    <t>YR WYDDFA ULTRA 100</t>
  </si>
  <si>
    <t>Snowdon Ultra 100 - GBultras</t>
  </si>
  <si>
    <t>Mt Fuji 100</t>
  </si>
  <si>
    <t>EN｜Mt.FUJI 100 (mtfuji100.com)</t>
  </si>
  <si>
    <t>Japon</t>
  </si>
  <si>
    <t>Trans jeju</t>
  </si>
  <si>
    <t>TransJeju by UTMB</t>
  </si>
  <si>
    <t>Corée</t>
  </si>
  <si>
    <t>52, 20, 10</t>
  </si>
  <si>
    <t>SHINETSU FIVE MOUNTAINS</t>
  </si>
  <si>
    <t>SHINETSU FIVE MOUNTAINS TRAIL 100MILE/110KM – 信越五岳トレイルランニングレース (sfmt100.com)</t>
  </si>
  <si>
    <t>HK 100</t>
  </si>
  <si>
    <t>2024 edition - Home 主頁 (hk100-ultra.com)</t>
  </si>
  <si>
    <t>Hong Kong</t>
  </si>
  <si>
    <t>56, 33</t>
  </si>
  <si>
    <t>Tanslantau</t>
  </si>
  <si>
    <t>TransLantau™ by UTMB®</t>
  </si>
  <si>
    <t>100, 50, 25</t>
  </si>
  <si>
    <t>victoria 162</t>
  </si>
  <si>
    <t>V162 | victoria162</t>
  </si>
  <si>
    <t>80, 50, 25</t>
  </si>
  <si>
    <t>Ultra trail cap town</t>
  </si>
  <si>
    <t>RMB Ultra-trail Cape Town® | Cape Town - Trail Running (ultratrailcapetown.com)</t>
  </si>
  <si>
    <t>AFS</t>
  </si>
  <si>
    <t>100, 55, 35, 23</t>
  </si>
  <si>
    <t>Mountain ultra trail</t>
  </si>
  <si>
    <t>MUT by UTMB</t>
  </si>
  <si>
    <t>98, 58, 43, 24, 11</t>
  </si>
  <si>
    <t>Addo elephant</t>
  </si>
  <si>
    <t>22-24 March 2024 - Experience the true thrill of running wild! (addo.run)</t>
  </si>
  <si>
    <t>80, 50, 21</t>
  </si>
  <si>
    <t>Amérique du nord</t>
  </si>
  <si>
    <t>Quebec Mega trail</t>
  </si>
  <si>
    <t>QMT, Ultra-Trail running race in Canada, North America (ultratrailcanada.com)</t>
  </si>
  <si>
    <t>Canada</t>
  </si>
  <si>
    <t>110, 80, 50, 25, 21, 15, 10</t>
  </si>
  <si>
    <t>Whistler</t>
  </si>
  <si>
    <t>Ultra Trail Whistler by UTMB</t>
  </si>
  <si>
    <t>55, 24</t>
  </si>
  <si>
    <t>Gaspesia</t>
  </si>
  <si>
    <t>Ultra Trail Gaspesia 100</t>
  </si>
  <si>
    <t>100, 80, 54</t>
  </si>
  <si>
    <t>Black Canyon Ultra</t>
  </si>
  <si>
    <t>Black Canyon Ultras – 100K &amp; 60K Foot Races on Arizona's BCT (aravaiparunning.com)</t>
  </si>
  <si>
    <t>USA (Arizona)</t>
  </si>
  <si>
    <t>au final beaucoup plus cher que le similaire sur l'UTMB, avec un offre de distance moindre</t>
  </si>
  <si>
    <t>Desert Rats</t>
  </si>
  <si>
    <t>Desert RATS Trail Running Festival by UTMB</t>
  </si>
  <si>
    <t>50, 21, 10</t>
  </si>
  <si>
    <t>Antelope Canyon Ultras</t>
  </si>
  <si>
    <t>Antelope Canyon Ultra Marathons » Vacation Races</t>
  </si>
  <si>
    <t>160, 55, 21</t>
  </si>
  <si>
    <t>Amérique du sud</t>
  </si>
  <si>
    <t>WORLD mais pas d'épreuve sur deux continent tout de même</t>
  </si>
  <si>
    <t>Pas de World Trails Major</t>
  </si>
  <si>
    <t>Océanie</t>
  </si>
  <si>
    <t>Circuit</t>
  </si>
  <si>
    <t>Tarif 2023</t>
  </si>
  <si>
    <t>Augmentation</t>
  </si>
  <si>
    <t>Grand Raid des pyrénées</t>
  </si>
  <si>
    <t>Nice By UTMB</t>
  </si>
  <si>
    <t>France</t>
  </si>
  <si>
    <t>Grand Raid des Pyrénées - Rendez vous du 21 au 25 août 2024 (grandraidpyrenees.com)</t>
  </si>
  <si>
    <t>Nice Côte d'Azur by UTMB®</t>
  </si>
  <si>
    <t>107,54,22</t>
  </si>
  <si>
    <t>120,80,60,40</t>
  </si>
  <si>
    <t>100M sud de France</t>
  </si>
  <si>
    <t>100 Milles Sud de France | Ultra Trail Running (100miles-suddefrance.org)</t>
  </si>
  <si>
    <t>120, 80</t>
  </si>
  <si>
    <t>Moyenne €/km équivalent (WTM)</t>
  </si>
  <si>
    <t>Moyenne €/km équivalent (Saucisson)</t>
  </si>
  <si>
    <t>Moyenne €/km équivalent (UTMB)</t>
  </si>
  <si>
    <t>Sans Black Canyon / Desert Race / Antelope Canyon, beaucoup plus cher que les autres ça fait monter les moyennes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</si>
</sst>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76A5AF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FCE5CD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62">
    <xf numFmtId="0" fontId="0" fillId="0" borderId="0" xfId="0"/>
    <xf numFmtId="0" fontId="0" fillId="6" borderId="0" xfId="0" applyFill="1"/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0" borderId="0" xfId="0" applyFont="1"/>
    <xf numFmtId="0" fontId="3" fillId="7" borderId="0" xfId="0" applyFont="1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164" fontId="0" fillId="13" borderId="1" xfId="0" applyNumberForma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4" fontId="0" fillId="14" borderId="1" xfId="0" applyNumberFormat="1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164" fontId="0" fillId="10" borderId="8" xfId="0" applyNumberFormat="1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1" xfId="0" applyFont="1" applyBorder="1"/>
    <xf numFmtId="0" fontId="0" fillId="0" borderId="12" xfId="0" applyBorder="1"/>
    <xf numFmtId="0" fontId="3" fillId="0" borderId="12" xfId="0" applyFont="1" applyBorder="1"/>
    <xf numFmtId="0" fontId="0" fillId="0" borderId="13" xfId="0" applyBorder="1"/>
    <xf numFmtId="10" fontId="0" fillId="7" borderId="0" xfId="0" applyNumberFormat="1" applyFill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5" fillId="18" borderId="0" xfId="0" applyFont="1" applyFill="1" applyAlignment="1">
      <alignment horizontal="center" vertical="center"/>
    </xf>
    <xf numFmtId="9" fontId="0" fillId="0" borderId="0" xfId="1" applyFont="1"/>
    <xf numFmtId="9" fontId="0" fillId="6" borderId="0" xfId="1" applyFont="1" applyFill="1"/>
    <xf numFmtId="0" fontId="3" fillId="7" borderId="0" xfId="0" applyFont="1" applyFill="1" applyAlignment="1">
      <alignment vertical="center"/>
    </xf>
    <xf numFmtId="164" fontId="0" fillId="7" borderId="0" xfId="0" applyNumberFormat="1" applyFill="1"/>
    <xf numFmtId="9" fontId="3" fillId="7" borderId="0" xfId="1" applyFont="1" applyFill="1" applyAlignment="1"/>
    <xf numFmtId="164" fontId="0" fillId="6" borderId="0" xfId="0" applyNumberFormat="1" applyFill="1"/>
    <xf numFmtId="164" fontId="0" fillId="14" borderId="5" xfId="0" applyNumberFormat="1" applyFill="1" applyBorder="1" applyAlignment="1">
      <alignment horizontal="center" vertical="center"/>
    </xf>
    <xf numFmtId="164" fontId="0" fillId="12" borderId="5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10" borderId="7" xfId="0" applyNumberFormat="1" applyFill="1" applyBorder="1" applyAlignment="1">
      <alignment horizontal="center" vertical="center"/>
    </xf>
    <xf numFmtId="9" fontId="3" fillId="0" borderId="0" xfId="1" applyFont="1"/>
    <xf numFmtId="9" fontId="0" fillId="13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14" borderId="5" xfId="1" applyFont="1" applyFill="1" applyBorder="1" applyAlignment="1">
      <alignment horizontal="center" vertical="center"/>
    </xf>
    <xf numFmtId="9" fontId="0" fillId="12" borderId="5" xfId="1" applyFont="1" applyFill="1" applyBorder="1" applyAlignment="1">
      <alignment horizontal="center" vertical="center"/>
    </xf>
    <xf numFmtId="9" fontId="0" fillId="10" borderId="7" xfId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wrapText="1"/>
    </xf>
    <xf numFmtId="0" fontId="7" fillId="19" borderId="19" xfId="0" applyFont="1" applyFill="1" applyBorder="1" applyAlignment="1">
      <alignment horizontal="center" vertical="center" wrapText="1"/>
    </xf>
    <xf numFmtId="0" fontId="7" fillId="19" borderId="20" xfId="0" applyFont="1" applyFill="1" applyBorder="1" applyAlignment="1">
      <alignment horizontal="center" vertical="center" wrapText="1"/>
    </xf>
    <xf numFmtId="0" fontId="9" fillId="19" borderId="20" xfId="2" applyFill="1" applyBorder="1" applyAlignment="1">
      <alignment horizontal="center" vertical="center" wrapText="1"/>
    </xf>
    <xf numFmtId="0" fontId="8" fillId="19" borderId="20" xfId="0" applyFont="1" applyFill="1" applyBorder="1" applyAlignment="1">
      <alignment horizontal="center" vertical="center" wrapText="1"/>
    </xf>
    <xf numFmtId="0" fontId="8" fillId="19" borderId="2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7" fillId="20" borderId="19" xfId="0" applyFont="1" applyFill="1" applyBorder="1" applyAlignment="1">
      <alignment horizontal="center" vertical="center" wrapText="1"/>
    </xf>
    <xf numFmtId="0" fontId="7" fillId="20" borderId="20" xfId="0" applyFont="1" applyFill="1" applyBorder="1" applyAlignment="1">
      <alignment horizontal="center" vertical="center" wrapText="1"/>
    </xf>
    <xf numFmtId="0" fontId="9" fillId="20" borderId="20" xfId="2" applyFill="1" applyBorder="1" applyAlignment="1">
      <alignment horizontal="center" vertical="center" wrapText="1"/>
    </xf>
    <xf numFmtId="0" fontId="8" fillId="20" borderId="20" xfId="0" applyFont="1" applyFill="1" applyBorder="1" applyAlignment="1">
      <alignment horizontal="center" vertical="center" wrapText="1"/>
    </xf>
    <xf numFmtId="0" fontId="8" fillId="20" borderId="21" xfId="0" applyFont="1" applyFill="1" applyBorder="1" applyAlignment="1">
      <alignment horizontal="center" vertical="center" wrapText="1"/>
    </xf>
    <xf numFmtId="0" fontId="7" fillId="21" borderId="22" xfId="0" applyFont="1" applyFill="1" applyBorder="1" applyAlignment="1">
      <alignment horizontal="center" vertical="center" wrapText="1"/>
    </xf>
    <xf numFmtId="0" fontId="7" fillId="21" borderId="23" xfId="0" applyFont="1" applyFill="1" applyBorder="1" applyAlignment="1">
      <alignment horizontal="center" vertical="center" wrapText="1"/>
    </xf>
    <xf numFmtId="0" fontId="9" fillId="21" borderId="23" xfId="2" applyFill="1" applyBorder="1" applyAlignment="1">
      <alignment horizontal="center" vertical="center" wrapText="1"/>
    </xf>
    <xf numFmtId="0" fontId="8" fillId="21" borderId="23" xfId="0" applyFont="1" applyFill="1" applyBorder="1" applyAlignment="1">
      <alignment horizontal="center" vertical="center" wrapText="1"/>
    </xf>
    <xf numFmtId="0" fontId="8" fillId="21" borderId="24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19" borderId="21" xfId="0" applyFont="1" applyFill="1" applyBorder="1" applyAlignment="1">
      <alignment vertical="center" wrapText="1"/>
    </xf>
    <xf numFmtId="0" fontId="8" fillId="21" borderId="24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19" borderId="20" xfId="0" applyFont="1" applyFill="1" applyBorder="1" applyAlignment="1">
      <alignment vertical="center" wrapText="1"/>
    </xf>
    <xf numFmtId="0" fontId="8" fillId="21" borderId="23" xfId="0" applyFont="1" applyFill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2" fontId="8" fillId="19" borderId="20" xfId="0" applyNumberFormat="1" applyFont="1" applyFill="1" applyBorder="1" applyAlignment="1">
      <alignment horizontal="center" vertical="center" wrapText="1"/>
    </xf>
    <xf numFmtId="2" fontId="8" fillId="20" borderId="20" xfId="0" applyNumberFormat="1" applyFont="1" applyFill="1" applyBorder="1" applyAlignment="1">
      <alignment horizontal="center" vertical="center" wrapText="1"/>
    </xf>
    <xf numFmtId="2" fontId="8" fillId="21" borderId="23" xfId="0" applyNumberFormat="1" applyFont="1" applyFill="1" applyBorder="1" applyAlignment="1">
      <alignment horizontal="center" vertical="center" wrapText="1"/>
    </xf>
    <xf numFmtId="2" fontId="8" fillId="0" borderId="23" xfId="0" applyNumberFormat="1" applyFont="1" applyBorder="1" applyAlignment="1">
      <alignment vertical="center" wrapText="1"/>
    </xf>
    <xf numFmtId="2" fontId="8" fillId="0" borderId="14" xfId="0" applyNumberFormat="1" applyFont="1" applyBorder="1" applyAlignment="1">
      <alignment vertical="center" wrapText="1"/>
    </xf>
    <xf numFmtId="1" fontId="0" fillId="6" borderId="0" xfId="0" applyNumberFormat="1" applyFill="1"/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0" fillId="11" borderId="26" xfId="0" applyFont="1" applyFill="1" applyBorder="1" applyAlignment="1">
      <alignment horizontal="center" vertical="center"/>
    </xf>
    <xf numFmtId="0" fontId="10" fillId="11" borderId="31" xfId="0" applyFont="1" applyFill="1" applyBorder="1" applyAlignment="1">
      <alignment horizontal="center" vertical="center"/>
    </xf>
    <xf numFmtId="0" fontId="11" fillId="16" borderId="2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8" fillId="0" borderId="32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2" fontId="8" fillId="0" borderId="33" xfId="0" applyNumberFormat="1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35" xfId="0" applyBorder="1" applyAlignment="1">
      <alignment horizontal="center" wrapText="1"/>
    </xf>
    <xf numFmtId="0" fontId="12" fillId="19" borderId="38" xfId="0" applyFont="1" applyFill="1" applyBorder="1" applyAlignment="1">
      <alignment horizontal="center" vertical="center" wrapText="1"/>
    </xf>
    <xf numFmtId="0" fontId="12" fillId="19" borderId="42" xfId="0" applyFont="1" applyFill="1" applyBorder="1" applyAlignment="1">
      <alignment horizontal="center" vertical="center" wrapText="1"/>
    </xf>
    <xf numFmtId="0" fontId="12" fillId="19" borderId="39" xfId="0" applyFont="1" applyFill="1" applyBorder="1" applyAlignment="1">
      <alignment horizontal="center" vertical="center" wrapText="1"/>
    </xf>
    <xf numFmtId="2" fontId="12" fillId="19" borderId="19" xfId="0" applyNumberFormat="1" applyFont="1" applyFill="1" applyBorder="1" applyAlignment="1">
      <alignment horizontal="center" vertical="center" wrapText="1"/>
    </xf>
    <xf numFmtId="0" fontId="12" fillId="20" borderId="38" xfId="0" applyFont="1" applyFill="1" applyBorder="1" applyAlignment="1">
      <alignment horizontal="center" vertical="center" wrapText="1"/>
    </xf>
    <xf numFmtId="0" fontId="12" fillId="20" borderId="39" xfId="0" applyFont="1" applyFill="1" applyBorder="1" applyAlignment="1">
      <alignment horizontal="center" vertical="center" wrapText="1"/>
    </xf>
    <xf numFmtId="2" fontId="12" fillId="20" borderId="19" xfId="0" applyNumberFormat="1" applyFont="1" applyFill="1" applyBorder="1" applyAlignment="1">
      <alignment horizontal="center" vertical="center" wrapText="1"/>
    </xf>
    <xf numFmtId="0" fontId="12" fillId="21" borderId="16" xfId="0" applyFont="1" applyFill="1" applyBorder="1" applyAlignment="1">
      <alignment horizontal="center" vertical="center" wrapText="1"/>
    </xf>
    <xf numFmtId="0" fontId="12" fillId="21" borderId="18" xfId="0" applyFont="1" applyFill="1" applyBorder="1" applyAlignment="1">
      <alignment horizontal="center" vertical="center" wrapText="1"/>
    </xf>
    <xf numFmtId="2" fontId="12" fillId="21" borderId="22" xfId="0" applyNumberFormat="1" applyFont="1" applyFill="1" applyBorder="1" applyAlignment="1">
      <alignment horizontal="center" vertical="center" wrapText="1"/>
    </xf>
    <xf numFmtId="0" fontId="12" fillId="19" borderId="40" xfId="0" applyFont="1" applyFill="1" applyBorder="1" applyAlignment="1">
      <alignment horizontal="center" vertical="center" wrapText="1"/>
    </xf>
    <xf numFmtId="0" fontId="12" fillId="19" borderId="43" xfId="0" applyFont="1" applyFill="1" applyBorder="1" applyAlignment="1">
      <alignment horizontal="center" vertical="center" wrapText="1"/>
    </xf>
    <xf numFmtId="0" fontId="12" fillId="19" borderId="41" xfId="0" applyFont="1" applyFill="1" applyBorder="1" applyAlignment="1">
      <alignment horizontal="center" vertical="center" wrapText="1"/>
    </xf>
    <xf numFmtId="0" fontId="12" fillId="20" borderId="40" xfId="0" applyFont="1" applyFill="1" applyBorder="1" applyAlignment="1">
      <alignment horizontal="center" vertical="center" wrapText="1"/>
    </xf>
    <xf numFmtId="0" fontId="12" fillId="20" borderId="41" xfId="0" applyFont="1" applyFill="1" applyBorder="1" applyAlignment="1">
      <alignment horizontal="center" vertical="center" wrapText="1"/>
    </xf>
    <xf numFmtId="0" fontId="12" fillId="21" borderId="36" xfId="0" applyFont="1" applyFill="1" applyBorder="1" applyAlignment="1">
      <alignment horizontal="center" vertical="center" wrapText="1"/>
    </xf>
    <xf numFmtId="0" fontId="12" fillId="21" borderId="37" xfId="0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1">
    <dxf>
      <font>
        <color theme="1"/>
      </font>
      <fill>
        <patternFill>
          <fgColor auto="1"/>
          <bgColor theme="1"/>
        </patternFill>
      </fill>
    </dxf>
  </dxfs>
  <tableStyles count="0" defaultTableStyle="TableStyleMedium2" defaultPivotStyle="PivotStyleLight16"/>
  <colors>
    <mruColors>
      <color rgb="FFFF7C80"/>
      <color rgb="FFCC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stonicatrail.fr/" TargetMode="External"/><Relationship Id="rId13" Type="http://schemas.openxmlformats.org/officeDocument/2006/relationships/hyperlink" Target="https://mtfuji100.com/en/" TargetMode="External"/><Relationship Id="rId18" Type="http://schemas.openxmlformats.org/officeDocument/2006/relationships/hyperlink" Target="https://www.victoria162.hk/v162" TargetMode="External"/><Relationship Id="rId26" Type="http://schemas.openxmlformats.org/officeDocument/2006/relationships/hyperlink" Target="https://desertrats.utmb.world/" TargetMode="External"/><Relationship Id="rId3" Type="http://schemas.openxmlformats.org/officeDocument/2006/relationships/hyperlink" Target="https://www.azorestrailrun.com/" TargetMode="External"/><Relationship Id="rId21" Type="http://schemas.openxmlformats.org/officeDocument/2006/relationships/hyperlink" Target="https://addo.run/" TargetMode="External"/><Relationship Id="rId7" Type="http://schemas.openxmlformats.org/officeDocument/2006/relationships/hyperlink" Target="https://transgrancanaria.net/en/" TargetMode="External"/><Relationship Id="rId12" Type="http://schemas.openxmlformats.org/officeDocument/2006/relationships/hyperlink" Target="https://www.gbultras.com/snowdon-ultra-100/" TargetMode="External"/><Relationship Id="rId17" Type="http://schemas.openxmlformats.org/officeDocument/2006/relationships/hyperlink" Target="https://translantau.utmb.world/" TargetMode="External"/><Relationship Id="rId25" Type="http://schemas.openxmlformats.org/officeDocument/2006/relationships/hyperlink" Target="https://aravaiparunning.com/network/blackcanyon/" TargetMode="External"/><Relationship Id="rId2" Type="http://schemas.openxmlformats.org/officeDocument/2006/relationships/hyperlink" Target="https://andorra.utmb.world/fr" TargetMode="External"/><Relationship Id="rId16" Type="http://schemas.openxmlformats.org/officeDocument/2006/relationships/hyperlink" Target="http://www.hk100-ultra.com/" TargetMode="External"/><Relationship Id="rId20" Type="http://schemas.openxmlformats.org/officeDocument/2006/relationships/hyperlink" Target="https://mut.utmb.world/" TargetMode="External"/><Relationship Id="rId1" Type="http://schemas.openxmlformats.org/officeDocument/2006/relationships/hyperlink" Target="https://www.miutmadeira.com/fr/" TargetMode="External"/><Relationship Id="rId6" Type="http://schemas.openxmlformats.org/officeDocument/2006/relationships/hyperlink" Target="https://www.swissalps100.com/" TargetMode="External"/><Relationship Id="rId11" Type="http://schemas.openxmlformats.org/officeDocument/2006/relationships/hyperlink" Target="https://snowdonia.utmb.world/" TargetMode="External"/><Relationship Id="rId24" Type="http://schemas.openxmlformats.org/officeDocument/2006/relationships/hyperlink" Target="https://gaspesia.org/en/ultra-trail-gaspesia-100/" TargetMode="External"/><Relationship Id="rId5" Type="http://schemas.openxmlformats.org/officeDocument/2006/relationships/hyperlink" Target="https://wildstrubel.utmb.world/fr" TargetMode="External"/><Relationship Id="rId15" Type="http://schemas.openxmlformats.org/officeDocument/2006/relationships/hyperlink" Target="https://sfmt100.com/en/" TargetMode="External"/><Relationship Id="rId23" Type="http://schemas.openxmlformats.org/officeDocument/2006/relationships/hyperlink" Target="https://whistler.utmb.world/" TargetMode="External"/><Relationship Id="rId10" Type="http://schemas.openxmlformats.org/officeDocument/2006/relationships/hyperlink" Target="https://www.centurionrunning.com/races/south-downs-way-100-2024" TargetMode="External"/><Relationship Id="rId19" Type="http://schemas.openxmlformats.org/officeDocument/2006/relationships/hyperlink" Target="https://www.ultratrailcapetown.com/" TargetMode="External"/><Relationship Id="rId4" Type="http://schemas.openxmlformats.org/officeDocument/2006/relationships/hyperlink" Target="https://swisscanyontrail.com/en/" TargetMode="External"/><Relationship Id="rId9" Type="http://schemas.openxmlformats.org/officeDocument/2006/relationships/hyperlink" Target="https://mooovetorun.com/en/event/sky-gran-canaria/" TargetMode="External"/><Relationship Id="rId14" Type="http://schemas.openxmlformats.org/officeDocument/2006/relationships/hyperlink" Target="https://transjeju.utmb.world/" TargetMode="External"/><Relationship Id="rId22" Type="http://schemas.openxmlformats.org/officeDocument/2006/relationships/hyperlink" Target="https://ultratrailcanada.com/en/" TargetMode="External"/><Relationship Id="rId27" Type="http://schemas.openxmlformats.org/officeDocument/2006/relationships/hyperlink" Target="https://www.vacationraces.com/ultras/antelope-canyon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"/>
  <sheetViews>
    <sheetView workbookViewId="0">
      <selection activeCell="A3" sqref="A3:D3"/>
    </sheetView>
  </sheetViews>
  <sheetFormatPr baseColWidth="10" defaultRowHeight="15" x14ac:dyDescent="0.25"/>
  <cols>
    <col min="1" max="1" width="36.42578125" bestFit="1" customWidth="1"/>
    <col min="3" max="3" width="18.7109375" style="64" customWidth="1"/>
    <col min="6" max="6" width="34.85546875" bestFit="1" customWidth="1"/>
    <col min="11" max="11" width="19.42578125" bestFit="1" customWidth="1"/>
    <col min="16" max="16" width="19.42578125" bestFit="1" customWidth="1"/>
    <col min="21" max="21" width="34.85546875" bestFit="1" customWidth="1"/>
    <col min="23" max="23" width="11.42578125" style="56"/>
    <col min="24" max="24" width="15" bestFit="1" customWidth="1"/>
  </cols>
  <sheetData>
    <row r="1" spans="1:24" s="13" customFormat="1" ht="23.25" customHeight="1" x14ac:dyDescent="0.35">
      <c r="A1" s="118" t="s">
        <v>101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W1" s="66"/>
    </row>
    <row r="2" spans="1:24" s="13" customFormat="1" ht="24" customHeight="1" thickBot="1" x14ac:dyDescent="0.4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W2" s="66"/>
    </row>
    <row r="3" spans="1:24" s="13" customFormat="1" ht="23.25" x14ac:dyDescent="0.35">
      <c r="A3" s="106" t="s">
        <v>30</v>
      </c>
      <c r="B3" s="107"/>
      <c r="C3" s="107"/>
      <c r="D3" s="108"/>
      <c r="E3" s="38"/>
      <c r="F3" s="106" t="s">
        <v>29</v>
      </c>
      <c r="G3" s="107"/>
      <c r="H3" s="107"/>
      <c r="I3" s="108"/>
      <c r="J3" s="42"/>
      <c r="K3" s="106" t="s">
        <v>68</v>
      </c>
      <c r="L3" s="107"/>
      <c r="M3" s="107"/>
      <c r="N3" s="108"/>
      <c r="O3" s="38"/>
      <c r="P3" s="106" t="s">
        <v>69</v>
      </c>
      <c r="Q3" s="107"/>
      <c r="R3" s="107"/>
      <c r="S3" s="108"/>
      <c r="U3" s="106" t="s">
        <v>96</v>
      </c>
      <c r="V3" s="107"/>
      <c r="W3" s="107"/>
      <c r="X3" s="108"/>
    </row>
    <row r="4" spans="1:24" x14ac:dyDescent="0.25">
      <c r="A4" s="19" t="str">
        <f>'Ratio sur 1 RS - 20K'!B5</f>
        <v>Val d'Aran (MAJOR =*2 RS)</v>
      </c>
      <c r="B4" s="20" t="s">
        <v>37</v>
      </c>
      <c r="C4" s="21">
        <f>'Ratio sur 1 RS - 20K'!C5</f>
        <v>7.5</v>
      </c>
      <c r="D4" s="22" t="s">
        <v>39</v>
      </c>
      <c r="E4" s="39"/>
      <c r="F4" s="19" t="str">
        <f>'Ratio sur 1 RS - 20K'!G5</f>
        <v>Val d'Aran (MAJOR =*2 RS)</v>
      </c>
      <c r="G4" s="20" t="s">
        <v>37</v>
      </c>
      <c r="H4" s="21">
        <f>'Ratio sur 1 RS - 20K'!H5</f>
        <v>19.5</v>
      </c>
      <c r="I4" s="22" t="s">
        <v>38</v>
      </c>
      <c r="J4" s="43"/>
      <c r="K4" s="19" t="str">
        <f>'Ratio sur 1 RS - 20K'!L5</f>
        <v>Istria</v>
      </c>
      <c r="L4" s="20" t="s">
        <v>37</v>
      </c>
      <c r="M4" s="21">
        <f>'Ratio sur 1 RS - 20K'!M5</f>
        <v>130</v>
      </c>
      <c r="N4" s="22" t="s">
        <v>77</v>
      </c>
      <c r="O4" s="39"/>
      <c r="P4" s="19" t="str">
        <f>'Ratio sur 1 RS - 20K'!Q5</f>
        <v>Istria</v>
      </c>
      <c r="Q4" s="20" t="s">
        <v>37</v>
      </c>
      <c r="R4" s="21">
        <f>'Ratio sur 1 RS - 20K'!T5</f>
        <v>6.1904761904761907</v>
      </c>
      <c r="S4" s="22" t="s">
        <v>76</v>
      </c>
      <c r="U4" s="19" t="str">
        <f>'Ratio sur 1 RS - 20K'!V5</f>
        <v>UTMB</v>
      </c>
      <c r="V4" s="20" t="s">
        <v>37</v>
      </c>
      <c r="W4" s="67">
        <f>'Ratio sur 1 RS - 20K'!W5</f>
        <v>0.5</v>
      </c>
      <c r="X4" s="22" t="s">
        <v>100</v>
      </c>
    </row>
    <row r="5" spans="1:24" x14ac:dyDescent="0.25">
      <c r="A5" s="17"/>
      <c r="B5" s="15"/>
      <c r="C5" s="16"/>
      <c r="D5" s="18"/>
      <c r="E5" s="39"/>
      <c r="F5" s="17"/>
      <c r="G5" s="15"/>
      <c r="H5" s="16"/>
      <c r="I5" s="18"/>
      <c r="J5" s="43"/>
      <c r="K5" s="17"/>
      <c r="L5" s="15"/>
      <c r="M5" s="16"/>
      <c r="N5" s="18"/>
      <c r="O5" s="39"/>
      <c r="P5" s="17"/>
      <c r="Q5" s="15"/>
      <c r="R5" s="16"/>
      <c r="S5" s="18"/>
      <c r="U5" s="17"/>
      <c r="V5" s="15"/>
      <c r="W5" s="68"/>
      <c r="X5" s="18"/>
    </row>
    <row r="6" spans="1:24" s="13" customFormat="1" ht="23.25" x14ac:dyDescent="0.35">
      <c r="A6" s="109" t="s">
        <v>32</v>
      </c>
      <c r="B6" s="110"/>
      <c r="C6" s="110"/>
      <c r="D6" s="111"/>
      <c r="E6" s="40"/>
      <c r="F6" s="109" t="s">
        <v>31</v>
      </c>
      <c r="G6" s="110"/>
      <c r="H6" s="110"/>
      <c r="I6" s="111"/>
      <c r="J6" s="44"/>
      <c r="K6" s="109" t="s">
        <v>73</v>
      </c>
      <c r="L6" s="110"/>
      <c r="M6" s="110"/>
      <c r="N6" s="111"/>
      <c r="O6" s="40"/>
      <c r="P6" s="109" t="s">
        <v>70</v>
      </c>
      <c r="Q6" s="110"/>
      <c r="R6" s="110"/>
      <c r="S6" s="111"/>
      <c r="U6" s="109" t="s">
        <v>97</v>
      </c>
      <c r="V6" s="110"/>
      <c r="W6" s="110"/>
      <c r="X6" s="111"/>
    </row>
    <row r="7" spans="1:24" x14ac:dyDescent="0.25">
      <c r="A7" s="23" t="str">
        <f>'Ratio sur 1 RS - 50K'!B5</f>
        <v>Val d'Aran (MAJOR =*2 RS)</v>
      </c>
      <c r="B7" s="24" t="s">
        <v>37</v>
      </c>
      <c r="C7" s="62">
        <f>'Ratio sur 1 RS - 50K'!C5</f>
        <v>8</v>
      </c>
      <c r="D7" s="26" t="s">
        <v>39</v>
      </c>
      <c r="E7" s="39"/>
      <c r="F7" s="23" t="str">
        <f>'Ratio sur 1 RS - 50K'!G5</f>
        <v>Val d'Aran (MAJOR =*2 RS)</v>
      </c>
      <c r="G7" s="24" t="s">
        <v>37</v>
      </c>
      <c r="H7" s="23">
        <f>'Ratio sur 1 RS - 50K'!H5</f>
        <v>16.5</v>
      </c>
      <c r="I7" s="26" t="s">
        <v>38</v>
      </c>
      <c r="J7" s="43"/>
      <c r="K7" s="23" t="str">
        <f>'Ratio sur 1 RS - 50K'!L5</f>
        <v>Kullamanen</v>
      </c>
      <c r="L7" s="24" t="s">
        <v>37</v>
      </c>
      <c r="M7" s="23">
        <f>'Ratio sur 1 RS - 50K'!M5</f>
        <v>417.5</v>
      </c>
      <c r="N7" s="26" t="s">
        <v>77</v>
      </c>
      <c r="O7" s="39"/>
      <c r="P7" s="23" t="str">
        <f>'Ratio sur 1 RS - 50K'!Q5</f>
        <v>Kullamanen</v>
      </c>
      <c r="Q7" s="24" t="s">
        <v>37</v>
      </c>
      <c r="R7" s="23">
        <f>'Ratio sur 1 RS - 50K'!T5</f>
        <v>16.7</v>
      </c>
      <c r="S7" s="26" t="s">
        <v>76</v>
      </c>
      <c r="U7" s="23" t="str">
        <f>'Ratio sur 1 RS - 50K'!V5</f>
        <v>Desert RATS Trail running</v>
      </c>
      <c r="V7" s="24" t="s">
        <v>37</v>
      </c>
      <c r="W7" s="69">
        <f>'Ratio sur 1 RS - 50K'!W5</f>
        <v>0.39130434782608697</v>
      </c>
      <c r="X7" s="26" t="s">
        <v>100</v>
      </c>
    </row>
    <row r="8" spans="1:24" x14ac:dyDescent="0.25">
      <c r="A8" s="17"/>
      <c r="B8" s="15"/>
      <c r="C8" s="16"/>
      <c r="D8" s="18"/>
      <c r="E8" s="39"/>
      <c r="F8" s="17"/>
      <c r="G8" s="15"/>
      <c r="H8" s="16"/>
      <c r="I8" s="18"/>
      <c r="J8" s="43"/>
      <c r="K8" s="17"/>
      <c r="L8" s="15"/>
      <c r="M8" s="16"/>
      <c r="N8" s="18"/>
      <c r="O8" s="39"/>
      <c r="P8" s="17"/>
      <c r="Q8" s="15"/>
      <c r="R8" s="16"/>
      <c r="S8" s="18"/>
      <c r="U8" s="17"/>
      <c r="V8" s="15"/>
      <c r="W8" s="68"/>
      <c r="X8" s="18"/>
    </row>
    <row r="9" spans="1:24" s="13" customFormat="1" ht="23.25" x14ac:dyDescent="0.35">
      <c r="A9" s="112" t="s">
        <v>33</v>
      </c>
      <c r="B9" s="113"/>
      <c r="C9" s="113"/>
      <c r="D9" s="114"/>
      <c r="E9" s="40"/>
      <c r="F9" s="112" t="s">
        <v>34</v>
      </c>
      <c r="G9" s="113"/>
      <c r="H9" s="113"/>
      <c r="I9" s="114"/>
      <c r="J9" s="44"/>
      <c r="K9" s="112" t="s">
        <v>74</v>
      </c>
      <c r="L9" s="113"/>
      <c r="M9" s="113"/>
      <c r="N9" s="114"/>
      <c r="O9" s="40"/>
      <c r="P9" s="112" t="s">
        <v>71</v>
      </c>
      <c r="Q9" s="113"/>
      <c r="R9" s="113"/>
      <c r="S9" s="114"/>
      <c r="U9" s="112" t="s">
        <v>98</v>
      </c>
      <c r="V9" s="113"/>
      <c r="W9" s="113"/>
      <c r="X9" s="114"/>
    </row>
    <row r="10" spans="1:24" x14ac:dyDescent="0.25">
      <c r="A10" s="27" t="str">
        <f>'Ratio sur 1 RS - 100K'!B5</f>
        <v>Doi Inthanon thailand (MAJOR =*2 RS)</v>
      </c>
      <c r="B10" s="28" t="s">
        <v>37</v>
      </c>
      <c r="C10" s="63">
        <f>'Ratio sur 1 RS - 100K'!C5</f>
        <v>15.833333333333334</v>
      </c>
      <c r="D10" s="30" t="s">
        <v>39</v>
      </c>
      <c r="E10" s="39"/>
      <c r="F10" s="27" t="str">
        <f>'Ratio sur 1 RS - 100K'!G5</f>
        <v>Val d'Aran (MAJOR =*2 RS)</v>
      </c>
      <c r="G10" s="28" t="s">
        <v>37</v>
      </c>
      <c r="H10" s="63">
        <f>'Ratio sur 1 RS - 100K'!H5</f>
        <v>34.833333333333336</v>
      </c>
      <c r="I10" s="30" t="s">
        <v>38</v>
      </c>
      <c r="J10" s="43"/>
      <c r="K10" s="27" t="str">
        <f>'Ratio sur 1 RS - 100K'!L5</f>
        <v>Kullamanen</v>
      </c>
      <c r="L10" s="28" t="s">
        <v>37</v>
      </c>
      <c r="M10" s="63">
        <f>'Ratio sur 1 RS - 100K'!M5</f>
        <v>348.33333333333331</v>
      </c>
      <c r="N10" s="30" t="s">
        <v>77</v>
      </c>
      <c r="O10" s="39"/>
      <c r="P10" s="27" t="str">
        <f>'Ratio sur 1 RS - 100K'!Q5</f>
        <v>Kullamanen</v>
      </c>
      <c r="Q10" s="28" t="s">
        <v>37</v>
      </c>
      <c r="R10" s="63">
        <f>'Ratio sur 1 RS - 100K'!T5</f>
        <v>10.45</v>
      </c>
      <c r="S10" s="30" t="s">
        <v>76</v>
      </c>
      <c r="U10" s="27" t="str">
        <f>'Ratio sur 1 RS - 100K'!V5</f>
        <v>Grindstone trail running festival</v>
      </c>
      <c r="V10" s="28" t="s">
        <v>37</v>
      </c>
      <c r="W10" s="70">
        <f>'Ratio sur 1 RS - 100K'!W5</f>
        <v>0.48648648648648651</v>
      </c>
      <c r="X10" s="30" t="s">
        <v>100</v>
      </c>
    </row>
    <row r="11" spans="1:24" x14ac:dyDescent="0.25">
      <c r="A11" s="17"/>
      <c r="B11" s="15"/>
      <c r="C11" s="16"/>
      <c r="D11" s="18"/>
      <c r="E11" s="39"/>
      <c r="F11" s="17"/>
      <c r="G11" s="15"/>
      <c r="H11" s="16"/>
      <c r="I11" s="18"/>
      <c r="J11" s="43"/>
      <c r="K11" s="17"/>
      <c r="L11" s="15"/>
      <c r="M11" s="16"/>
      <c r="N11" s="18"/>
      <c r="O11" s="39"/>
      <c r="P11" s="17"/>
      <c r="Q11" s="15"/>
      <c r="R11" s="16"/>
      <c r="S11" s="18"/>
      <c r="U11" s="17"/>
      <c r="V11" s="15"/>
      <c r="W11" s="68"/>
      <c r="X11" s="18"/>
    </row>
    <row r="12" spans="1:24" s="13" customFormat="1" ht="23.25" x14ac:dyDescent="0.35">
      <c r="A12" s="115" t="s">
        <v>36</v>
      </c>
      <c r="B12" s="116"/>
      <c r="C12" s="116"/>
      <c r="D12" s="117"/>
      <c r="E12" s="40"/>
      <c r="F12" s="115" t="s">
        <v>35</v>
      </c>
      <c r="G12" s="116"/>
      <c r="H12" s="116"/>
      <c r="I12" s="117"/>
      <c r="J12" s="44"/>
      <c r="K12" s="115" t="s">
        <v>75</v>
      </c>
      <c r="L12" s="116"/>
      <c r="M12" s="116"/>
      <c r="N12" s="117"/>
      <c r="O12" s="40"/>
      <c r="P12" s="115" t="s">
        <v>72</v>
      </c>
      <c r="Q12" s="116"/>
      <c r="R12" s="116"/>
      <c r="S12" s="117"/>
      <c r="U12" s="115" t="s">
        <v>99</v>
      </c>
      <c r="V12" s="116"/>
      <c r="W12" s="116"/>
      <c r="X12" s="117"/>
    </row>
    <row r="13" spans="1:24" ht="15.75" thickBot="1" x14ac:dyDescent="0.3">
      <c r="A13" s="31" t="str">
        <f>'Ratio sur 1 RS - 100M'!B5</f>
        <v>Canyons endurance run (MAJOR =*2 RS)</v>
      </c>
      <c r="B13" s="32" t="s">
        <v>37</v>
      </c>
      <c r="C13" s="31">
        <f>'Ratio sur 1 RS - 100M'!C5</f>
        <v>20</v>
      </c>
      <c r="D13" s="34" t="s">
        <v>39</v>
      </c>
      <c r="E13" s="41"/>
      <c r="F13" s="31" t="str">
        <f>'Ratio sur 1 RS - 100M'!G5</f>
        <v>Val d'Aran (MAJOR =*2 RS)</v>
      </c>
      <c r="G13" s="32" t="s">
        <v>37</v>
      </c>
      <c r="H13" s="31">
        <f>'Ratio sur 1 RS - 100M'!H5</f>
        <v>30</v>
      </c>
      <c r="I13" s="34" t="s">
        <v>38</v>
      </c>
      <c r="J13" s="45"/>
      <c r="K13" s="31" t="str">
        <f>'Ratio sur 1 RS - 100M'!L5</f>
        <v>Kullamanen</v>
      </c>
      <c r="L13" s="32" t="s">
        <v>37</v>
      </c>
      <c r="M13" s="31">
        <f>'Ratio sur 1 RS - 100M'!M5</f>
        <v>647.5</v>
      </c>
      <c r="N13" s="34" t="s">
        <v>77</v>
      </c>
      <c r="O13" s="41"/>
      <c r="P13" s="31" t="str">
        <f>'Ratio sur 1 RS - 100M'!Q5</f>
        <v>Kullamanen</v>
      </c>
      <c r="Q13" s="32" t="s">
        <v>37</v>
      </c>
      <c r="R13" s="65">
        <f>'Ratio sur 1 RS - 100M'!T5</f>
        <v>16.086956521739129</v>
      </c>
      <c r="S13" s="34" t="s">
        <v>76</v>
      </c>
      <c r="U13" s="31" t="str">
        <f>'Ratio sur 1 RS - 100M'!V5</f>
        <v>Doi Inthanon thailand (MAJOR =*2 RS)</v>
      </c>
      <c r="V13" s="32" t="s">
        <v>37</v>
      </c>
      <c r="W13" s="71">
        <f>'Ratio sur 1 RS - 100M'!W5</f>
        <v>0.33333333333333331</v>
      </c>
      <c r="X13" s="34" t="s">
        <v>100</v>
      </c>
    </row>
    <row r="15" spans="1:24" x14ac:dyDescent="0.25">
      <c r="A15" s="118" t="s">
        <v>80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</row>
    <row r="16" spans="1:24" ht="15.75" thickBot="1" x14ac:dyDescent="0.3">
      <c r="A16" s="118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</row>
    <row r="17" spans="1:19" ht="23.25" x14ac:dyDescent="0.35">
      <c r="A17" s="106" t="s">
        <v>30</v>
      </c>
      <c r="B17" s="107"/>
      <c r="C17" s="107"/>
      <c r="D17" s="108"/>
      <c r="E17" s="38"/>
      <c r="F17" s="106" t="s">
        <v>29</v>
      </c>
      <c r="G17" s="107"/>
      <c r="H17" s="107"/>
      <c r="I17" s="108"/>
      <c r="J17" s="42"/>
      <c r="K17" s="106" t="s">
        <v>68</v>
      </c>
      <c r="L17" s="107"/>
      <c r="M17" s="107"/>
      <c r="N17" s="108"/>
      <c r="O17" s="38"/>
      <c r="P17" s="106" t="s">
        <v>69</v>
      </c>
      <c r="Q17" s="107"/>
      <c r="R17" s="107"/>
      <c r="S17" s="108"/>
    </row>
    <row r="18" spans="1:19" x14ac:dyDescent="0.25">
      <c r="A18" s="19" t="s">
        <v>28</v>
      </c>
      <c r="B18" s="20" t="s">
        <v>37</v>
      </c>
      <c r="C18" s="21">
        <v>7.5</v>
      </c>
      <c r="D18" s="22" t="s">
        <v>39</v>
      </c>
      <c r="E18" s="39"/>
      <c r="F18" s="19" t="s">
        <v>28</v>
      </c>
      <c r="G18" s="20" t="s">
        <v>37</v>
      </c>
      <c r="H18" s="21">
        <v>17.5</v>
      </c>
      <c r="I18" s="22" t="s">
        <v>38</v>
      </c>
      <c r="J18" s="43"/>
      <c r="K18" s="19" t="s">
        <v>21</v>
      </c>
      <c r="L18" s="20" t="s">
        <v>37</v>
      </c>
      <c r="M18" s="21">
        <v>130</v>
      </c>
      <c r="N18" s="22" t="s">
        <v>77</v>
      </c>
      <c r="O18" s="39"/>
      <c r="P18" s="19" t="s">
        <v>21</v>
      </c>
      <c r="Q18" s="20" t="s">
        <v>37</v>
      </c>
      <c r="R18" s="21">
        <v>6.2</v>
      </c>
      <c r="S18" s="22" t="s">
        <v>76</v>
      </c>
    </row>
    <row r="19" spans="1:19" x14ac:dyDescent="0.25">
      <c r="A19" s="17"/>
      <c r="B19" s="15"/>
      <c r="C19" s="16"/>
      <c r="D19" s="18"/>
      <c r="E19" s="39"/>
      <c r="F19" s="17"/>
      <c r="G19" s="15"/>
      <c r="H19" s="16"/>
      <c r="I19" s="18"/>
      <c r="J19" s="43"/>
      <c r="K19" s="17"/>
      <c r="L19" s="15"/>
      <c r="M19" s="16"/>
      <c r="N19" s="18"/>
      <c r="O19" s="39"/>
      <c r="P19" s="17"/>
      <c r="Q19" s="15"/>
      <c r="R19" s="16"/>
      <c r="S19" s="18"/>
    </row>
    <row r="20" spans="1:19" ht="23.25" x14ac:dyDescent="0.35">
      <c r="A20" s="109" t="s">
        <v>32</v>
      </c>
      <c r="B20" s="110"/>
      <c r="C20" s="110"/>
      <c r="D20" s="111"/>
      <c r="E20" s="40"/>
      <c r="F20" s="109" t="s">
        <v>31</v>
      </c>
      <c r="G20" s="110"/>
      <c r="H20" s="110"/>
      <c r="I20" s="111"/>
      <c r="J20" s="44"/>
      <c r="K20" s="109" t="s">
        <v>73</v>
      </c>
      <c r="L20" s="110"/>
      <c r="M20" s="110"/>
      <c r="N20" s="111"/>
      <c r="O20" s="40"/>
      <c r="P20" s="109" t="s">
        <v>70</v>
      </c>
      <c r="Q20" s="110"/>
      <c r="R20" s="110"/>
      <c r="S20" s="111"/>
    </row>
    <row r="21" spans="1:19" x14ac:dyDescent="0.25">
      <c r="A21" s="23" t="s">
        <v>65</v>
      </c>
      <c r="B21" s="24" t="s">
        <v>37</v>
      </c>
      <c r="C21" s="25">
        <v>12.5</v>
      </c>
      <c r="D21" s="26" t="s">
        <v>39</v>
      </c>
      <c r="E21" s="39"/>
      <c r="F21" s="23" t="s">
        <v>64</v>
      </c>
      <c r="G21" s="24" t="s">
        <v>37</v>
      </c>
      <c r="H21" s="25">
        <v>24.5</v>
      </c>
      <c r="I21" s="26" t="s">
        <v>38</v>
      </c>
      <c r="J21" s="43"/>
      <c r="K21" s="23" t="s">
        <v>47</v>
      </c>
      <c r="L21" s="24" t="s">
        <v>37</v>
      </c>
      <c r="M21" s="25">
        <v>400</v>
      </c>
      <c r="N21" s="26" t="s">
        <v>77</v>
      </c>
      <c r="O21" s="39"/>
      <c r="P21" s="23" t="s">
        <v>47</v>
      </c>
      <c r="Q21" s="24" t="s">
        <v>37</v>
      </c>
      <c r="R21" s="25">
        <v>16</v>
      </c>
      <c r="S21" s="26" t="s">
        <v>76</v>
      </c>
    </row>
    <row r="22" spans="1:19" x14ac:dyDescent="0.25">
      <c r="A22" s="17"/>
      <c r="B22" s="15"/>
      <c r="C22" s="16"/>
      <c r="D22" s="18"/>
      <c r="E22" s="39"/>
      <c r="F22" s="17"/>
      <c r="G22" s="15"/>
      <c r="H22" s="16"/>
      <c r="I22" s="18"/>
      <c r="J22" s="43"/>
      <c r="K22" s="17"/>
      <c r="L22" s="15"/>
      <c r="M22" s="16"/>
      <c r="N22" s="18"/>
      <c r="O22" s="39"/>
      <c r="P22" s="17"/>
      <c r="Q22" s="15"/>
      <c r="R22" s="16"/>
      <c r="S22" s="18"/>
    </row>
    <row r="23" spans="1:19" ht="23.25" x14ac:dyDescent="0.35">
      <c r="A23" s="112" t="s">
        <v>33</v>
      </c>
      <c r="B23" s="113"/>
      <c r="C23" s="113"/>
      <c r="D23" s="114"/>
      <c r="E23" s="40"/>
      <c r="F23" s="112" t="s">
        <v>34</v>
      </c>
      <c r="G23" s="113"/>
      <c r="H23" s="113"/>
      <c r="I23" s="114"/>
      <c r="J23" s="44"/>
      <c r="K23" s="112" t="s">
        <v>74</v>
      </c>
      <c r="L23" s="113"/>
      <c r="M23" s="113"/>
      <c r="N23" s="114"/>
      <c r="O23" s="40"/>
      <c r="P23" s="112" t="s">
        <v>71</v>
      </c>
      <c r="Q23" s="113"/>
      <c r="R23" s="113"/>
      <c r="S23" s="114"/>
    </row>
    <row r="24" spans="1:19" x14ac:dyDescent="0.25">
      <c r="A24" s="27" t="s">
        <v>65</v>
      </c>
      <c r="B24" s="28" t="s">
        <v>37</v>
      </c>
      <c r="C24" s="29">
        <v>16.7</v>
      </c>
      <c r="D24" s="30" t="s">
        <v>39</v>
      </c>
      <c r="E24" s="39"/>
      <c r="F24" s="27" t="s">
        <v>64</v>
      </c>
      <c r="G24" s="28" t="s">
        <v>37</v>
      </c>
      <c r="H24" s="29">
        <v>17.3</v>
      </c>
      <c r="I24" s="30" t="s">
        <v>38</v>
      </c>
      <c r="J24" s="43"/>
      <c r="K24" s="27" t="s">
        <v>46</v>
      </c>
      <c r="L24" s="28" t="s">
        <v>37</v>
      </c>
      <c r="M24" s="29">
        <v>133</v>
      </c>
      <c r="N24" s="30" t="s">
        <v>77</v>
      </c>
      <c r="O24" s="39"/>
      <c r="P24" s="27" t="s">
        <v>46</v>
      </c>
      <c r="Q24" s="28" t="s">
        <v>37</v>
      </c>
      <c r="R24" s="29">
        <v>4</v>
      </c>
      <c r="S24" s="30" t="s">
        <v>76</v>
      </c>
    </row>
    <row r="25" spans="1:19" x14ac:dyDescent="0.25">
      <c r="A25" s="17"/>
      <c r="B25" s="15"/>
      <c r="C25" s="16"/>
      <c r="D25" s="18"/>
      <c r="E25" s="39"/>
      <c r="F25" s="17"/>
      <c r="G25" s="15"/>
      <c r="H25" s="16"/>
      <c r="I25" s="18"/>
      <c r="J25" s="43"/>
      <c r="K25" s="17"/>
      <c r="L25" s="15"/>
      <c r="M25" s="16"/>
      <c r="N25" s="18"/>
      <c r="O25" s="39"/>
      <c r="P25" s="17"/>
      <c r="Q25" s="15"/>
      <c r="R25" s="16"/>
      <c r="S25" s="18"/>
    </row>
    <row r="26" spans="1:19" ht="23.25" x14ac:dyDescent="0.35">
      <c r="A26" s="115" t="s">
        <v>36</v>
      </c>
      <c r="B26" s="116"/>
      <c r="C26" s="116"/>
      <c r="D26" s="117"/>
      <c r="E26" s="40"/>
      <c r="F26" s="115" t="s">
        <v>35</v>
      </c>
      <c r="G26" s="116"/>
      <c r="H26" s="116"/>
      <c r="I26" s="117"/>
      <c r="J26" s="44"/>
      <c r="K26" s="115" t="s">
        <v>75</v>
      </c>
      <c r="L26" s="116"/>
      <c r="M26" s="116"/>
      <c r="N26" s="117"/>
      <c r="O26" s="40"/>
      <c r="P26" s="115" t="s">
        <v>72</v>
      </c>
      <c r="Q26" s="116"/>
      <c r="R26" s="116"/>
      <c r="S26" s="117"/>
    </row>
    <row r="27" spans="1:19" ht="15.75" thickBot="1" x14ac:dyDescent="0.3">
      <c r="A27" s="31" t="s">
        <v>10</v>
      </c>
      <c r="B27" s="32" t="s">
        <v>37</v>
      </c>
      <c r="C27" s="33">
        <v>26.3</v>
      </c>
      <c r="D27" s="34" t="s">
        <v>39</v>
      </c>
      <c r="E27" s="41"/>
      <c r="F27" s="31" t="s">
        <v>14</v>
      </c>
      <c r="G27" s="32" t="s">
        <v>37</v>
      </c>
      <c r="H27" s="33">
        <v>30</v>
      </c>
      <c r="I27" s="34" t="s">
        <v>38</v>
      </c>
      <c r="J27" s="45"/>
      <c r="K27" s="31" t="s">
        <v>47</v>
      </c>
      <c r="L27" s="32" t="s">
        <v>37</v>
      </c>
      <c r="M27" s="33">
        <v>880</v>
      </c>
      <c r="N27" s="34" t="s">
        <v>77</v>
      </c>
      <c r="O27" s="41"/>
      <c r="P27" s="31" t="s">
        <v>47</v>
      </c>
      <c r="Q27" s="32" t="s">
        <v>37</v>
      </c>
      <c r="R27" s="33">
        <v>21.6</v>
      </c>
      <c r="S27" s="34" t="s">
        <v>76</v>
      </c>
    </row>
  </sheetData>
  <mergeCells count="38">
    <mergeCell ref="A1:S2"/>
    <mergeCell ref="K3:N3"/>
    <mergeCell ref="P3:S3"/>
    <mergeCell ref="K6:N6"/>
    <mergeCell ref="P6:S6"/>
    <mergeCell ref="A6:D6"/>
    <mergeCell ref="A3:D3"/>
    <mergeCell ref="F3:I3"/>
    <mergeCell ref="F6:I6"/>
    <mergeCell ref="F9:I9"/>
    <mergeCell ref="A15:S16"/>
    <mergeCell ref="A17:D17"/>
    <mergeCell ref="F17:I17"/>
    <mergeCell ref="K17:N17"/>
    <mergeCell ref="P17:S17"/>
    <mergeCell ref="K12:N12"/>
    <mergeCell ref="P12:S12"/>
    <mergeCell ref="K9:N9"/>
    <mergeCell ref="P9:S9"/>
    <mergeCell ref="F12:I12"/>
    <mergeCell ref="A9:D9"/>
    <mergeCell ref="A12:D12"/>
    <mergeCell ref="U3:X3"/>
    <mergeCell ref="U6:X6"/>
    <mergeCell ref="U9:X9"/>
    <mergeCell ref="U12:X12"/>
    <mergeCell ref="A26:D26"/>
    <mergeCell ref="F26:I26"/>
    <mergeCell ref="K26:N26"/>
    <mergeCell ref="P26:S26"/>
    <mergeCell ref="A20:D20"/>
    <mergeCell ref="F20:I20"/>
    <mergeCell ref="K20:N20"/>
    <mergeCell ref="P20:S20"/>
    <mergeCell ref="A23:D23"/>
    <mergeCell ref="F23:I23"/>
    <mergeCell ref="K23:N23"/>
    <mergeCell ref="P23:S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59"/>
  <sheetViews>
    <sheetView topLeftCell="A2" workbookViewId="0">
      <selection activeCell="G5" sqref="G5"/>
    </sheetView>
  </sheetViews>
  <sheetFormatPr baseColWidth="10" defaultRowHeight="15" x14ac:dyDescent="0.25"/>
  <cols>
    <col min="2" max="2" width="36.7109375" style="2" bestFit="1" customWidth="1"/>
    <col min="4" max="4" width="2" bestFit="1" customWidth="1"/>
    <col min="5" max="5" width="3.140625" bestFit="1" customWidth="1"/>
    <col min="7" max="7" width="36.7109375" bestFit="1" customWidth="1"/>
    <col min="9" max="9" width="2" bestFit="1" customWidth="1"/>
    <col min="10" max="10" width="3.140625" bestFit="1" customWidth="1"/>
    <col min="11" max="11" width="9.85546875" bestFit="1" customWidth="1"/>
    <col min="12" max="12" width="36.7109375" bestFit="1" customWidth="1"/>
    <col min="14" max="14" width="2" bestFit="1" customWidth="1"/>
    <col min="15" max="15" width="3.140625" bestFit="1" customWidth="1"/>
    <col min="16" max="16" width="9.85546875" bestFit="1" customWidth="1"/>
    <col min="17" max="17" width="43.42578125" bestFit="1" customWidth="1"/>
    <col min="20" max="20" width="12.5703125" bestFit="1" customWidth="1"/>
    <col min="21" max="21" width="9.85546875" bestFit="1" customWidth="1"/>
    <col min="22" max="22" width="38.28515625" bestFit="1" customWidth="1"/>
    <col min="24" max="24" width="2" bestFit="1" customWidth="1"/>
    <col min="25" max="25" width="3.140625" bestFit="1" customWidth="1"/>
    <col min="28" max="28" width="18.28515625" customWidth="1"/>
  </cols>
  <sheetData>
    <row r="1" spans="1:25" ht="23.25" x14ac:dyDescent="0.25">
      <c r="B1" s="120" t="s">
        <v>23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25" ht="23.25" x14ac:dyDescent="0.35">
      <c r="B2" s="58" t="s">
        <v>24</v>
      </c>
      <c r="C2" s="58"/>
      <c r="D2" s="58"/>
      <c r="E2" s="58"/>
      <c r="F2" s="14"/>
      <c r="G2" s="14" t="s">
        <v>25</v>
      </c>
      <c r="H2" s="14"/>
      <c r="I2" s="14"/>
      <c r="J2" s="14"/>
      <c r="K2" s="14"/>
      <c r="L2" s="14" t="s">
        <v>62</v>
      </c>
      <c r="M2" s="14"/>
      <c r="N2" s="14"/>
      <c r="O2" s="14"/>
      <c r="P2" s="14"/>
      <c r="Q2" s="14" t="s">
        <v>63</v>
      </c>
      <c r="R2" s="14"/>
      <c r="S2" s="14"/>
      <c r="T2" s="14"/>
      <c r="U2" s="14"/>
      <c r="V2" s="14" t="s">
        <v>93</v>
      </c>
      <c r="W2" s="14"/>
      <c r="X2" s="14"/>
      <c r="Y2" s="14"/>
    </row>
    <row r="3" spans="1:25" x14ac:dyDescent="0.25">
      <c r="B3" s="2" t="str">
        <f>IF(ISBLANK(Base!$C1)," ",Base!$C1)</f>
        <v xml:space="preserve"> </v>
      </c>
      <c r="C3" s="1" t="str">
        <f>IF(ISBLANK(Base!$D1)," ",Base!$D1)</f>
        <v xml:space="preserve">20K </v>
      </c>
      <c r="D3" s="1">
        <f>IF(ISBLANK(Base!$E1)," ",Base!$E1)</f>
        <v>1</v>
      </c>
      <c r="E3" s="1" t="str">
        <f>IF(ISBLANK(Base!$F1)," ",Base!$F1)</f>
        <v>RS</v>
      </c>
      <c r="G3" s="2" t="str">
        <f>IF(ISBLANK(Base!$C1)," ",Base!$C1)</f>
        <v xml:space="preserve"> </v>
      </c>
      <c r="H3" s="1" t="str">
        <f>IF(ISBLANK(Base!$D1)," ",Base!$D1)</f>
        <v xml:space="preserve">20K </v>
      </c>
      <c r="I3" s="1">
        <f>IF(ISBLANK(Base!$E1)," ",Base!$E1)</f>
        <v>1</v>
      </c>
      <c r="J3" s="1" t="str">
        <f>IF(ISBLANK(Base!$F1)," ",Base!$F1)</f>
        <v>RS</v>
      </c>
      <c r="L3" s="2" t="str">
        <f>IF(ISBLANK(Base!$C1)," ",Base!$C1)</f>
        <v xml:space="preserve"> </v>
      </c>
      <c r="M3" s="1" t="str">
        <f>IF(ISBLANK(Base!$D1)," ",Base!$D1)</f>
        <v xml:space="preserve">20K </v>
      </c>
      <c r="N3" s="1">
        <f>IF(ISBLANK(Base!$E1)," ",Base!$E1)</f>
        <v>1</v>
      </c>
      <c r="O3" s="1" t="str">
        <f>IF(ISBLANK(Base!$F1)," ",Base!$F1)</f>
        <v>RS</v>
      </c>
      <c r="Q3" s="2" t="str">
        <f>IF(ISBLANK(Base!$C1)," ",Base!$C1)</f>
        <v xml:space="preserve"> </v>
      </c>
      <c r="R3" s="1" t="str">
        <f>IF(ISBLANK(Base!$D1)," ",Base!$D1)</f>
        <v xml:space="preserve">20K </v>
      </c>
      <c r="S3" s="1">
        <f>IF(ISBLANK(Base!$E1)," ",Base!$E1)</f>
        <v>1</v>
      </c>
      <c r="T3" s="1" t="str">
        <f>IF(ISBLANK(Base!$F1)," ",Base!$F1)</f>
        <v>RS</v>
      </c>
      <c r="V3" s="2" t="str">
        <f>IF(ISBLANK(Base!$C1)," ",Base!$C1)</f>
        <v xml:space="preserve"> </v>
      </c>
      <c r="W3" s="1" t="str">
        <f>IF(ISBLANK(Base!$D1)," ",Base!$D1)</f>
        <v xml:space="preserve">20K </v>
      </c>
      <c r="X3" s="1">
        <f>IF(ISBLANK(Base!$E1)," ",Base!$E1)</f>
        <v>1</v>
      </c>
      <c r="Y3" s="1" t="str">
        <f>IF(ISBLANK(Base!$F1)," ",Base!$F1)</f>
        <v>RS</v>
      </c>
    </row>
    <row r="4" spans="1:25" x14ac:dyDescent="0.25">
      <c r="A4" s="12"/>
      <c r="B4" s="12" t="str">
        <f>IF(ISBLANK(Base!C2)," ",Base!C2)</f>
        <v>Course</v>
      </c>
      <c r="C4" s="1" t="str">
        <f>IF(ISBLANK(Base!$D2)," ",Base!$D2)</f>
        <v>Distance</v>
      </c>
      <c r="F4" s="12"/>
      <c r="G4" s="12" t="str">
        <f>IF(ISBLANK(Base!C2)," ",Base!C2)</f>
        <v>Course</v>
      </c>
      <c r="H4" s="1" t="str">
        <f>IF(ISBLANK(Base!$F2)," ",Base!$F2)</f>
        <v>Prix</v>
      </c>
      <c r="K4" s="12"/>
      <c r="L4" s="12" t="s">
        <v>7</v>
      </c>
      <c r="M4" s="1" t="str">
        <f>IF(ISBLANK(Base!$E2)," ",Base!$E2)</f>
        <v>D+</v>
      </c>
      <c r="P4" s="12"/>
      <c r="Q4" s="12" t="str">
        <f>IF(ISBLANK(Base!U2)," ",Base!U2)</f>
        <v>Prix</v>
      </c>
      <c r="R4" s="1" t="str">
        <f>IF(ISBLANK(Base!$D2)," ",Base!$D2)</f>
        <v>Distance</v>
      </c>
      <c r="S4" s="1" t="str">
        <f>IF(ISBLANK(Base!$E2)," ",Base!$E2)</f>
        <v>D+</v>
      </c>
      <c r="T4" s="1" t="s">
        <v>66</v>
      </c>
      <c r="U4" s="12"/>
      <c r="V4" s="12" t="str">
        <f>IF(ISBLANK(Base!Y2)," ",Base!Y2)</f>
        <v xml:space="preserve"> </v>
      </c>
      <c r="W4" s="1" t="s">
        <v>94</v>
      </c>
    </row>
    <row r="5" spans="1:25" x14ac:dyDescent="0.25">
      <c r="A5" s="35" t="str">
        <f>IF(ISBLANK(Base!$D6)," ",Base!$B6)</f>
        <v>Europe</v>
      </c>
      <c r="B5" s="35" t="str">
        <f>IF(ISBLANK(Base!$D6)," ",Base!$C6)</f>
        <v>Val d'Aran (MAJOR =*2 RS)</v>
      </c>
      <c r="C5" s="1">
        <f>IF(ISBLANK(Base!$D6)," ",Base!$D6/$D$3/2)</f>
        <v>7.5</v>
      </c>
      <c r="F5" s="35" t="str">
        <f>IF(ISBLANK(Base!$D6)," ",Base!$B6)</f>
        <v>Europe</v>
      </c>
      <c r="G5" s="35" t="str">
        <f>IF(ISBLANK(Base!$D6)," ",Base!$C6)</f>
        <v>Val d'Aran (MAJOR =*2 RS)</v>
      </c>
      <c r="H5" s="1">
        <f>IF(ISBLANK(Base!$F7)," ",Base!$F7/$D$3/2)</f>
        <v>19.5</v>
      </c>
      <c r="K5" s="35" t="str">
        <f>IF(ISBLANK(Base!$D13)," ",Base!$B13)</f>
        <v>Europe</v>
      </c>
      <c r="L5" s="35" t="str">
        <f>IF(ISBLANK(Base!$D13)," ",Base!$C13)</f>
        <v>Istria</v>
      </c>
      <c r="M5" s="1">
        <f>IF(ISBLANK(Base!$E13)," ",Base!$E13)</f>
        <v>130</v>
      </c>
      <c r="P5" s="35" t="str">
        <f>IF(ISBLANK(Base!$D13)," ",Base!$B13)</f>
        <v>Europe</v>
      </c>
      <c r="Q5" s="35" t="str">
        <f>IF(ISBLANK(Base!$D13)," ",Base!$C13)</f>
        <v>Istria</v>
      </c>
      <c r="R5" s="1">
        <f>IF(ISBLANK(Base!$D13)," ",Base!$D13)</f>
        <v>21</v>
      </c>
      <c r="S5" s="1">
        <f>IF(ISBLANK(Base!$E13)," ",Base!$E13)</f>
        <v>130</v>
      </c>
      <c r="T5" s="59">
        <f>IF(ISBLANK(Base!$D13)," ",S5/R5)</f>
        <v>6.1904761904761907</v>
      </c>
      <c r="U5" s="35" t="str">
        <f>IF(ISBLANK(Base!$D25)," ",Base!$B25)</f>
        <v>Europe</v>
      </c>
      <c r="V5" s="35" t="str">
        <f>IF(ISBLANK(Base!$D25)," ",Base!$C25)</f>
        <v>UTMB</v>
      </c>
      <c r="W5" s="57">
        <f>IF(ISBLANK(Base!$H25)," ",Base!$H25)</f>
        <v>0.5</v>
      </c>
    </row>
    <row r="6" spans="1:25" x14ac:dyDescent="0.25">
      <c r="A6" s="35" t="str">
        <f>IF(ISBLANK(Base!$D7)," ",Base!$B7)</f>
        <v>Europe</v>
      </c>
      <c r="B6" s="35" t="str">
        <f>IF(ISBLANK(Base!$D7)," ",Base!$C7)</f>
        <v>Val d'Aran (MAJOR =*2 RS)</v>
      </c>
      <c r="C6" s="1">
        <f>IF(ISBLANK(Base!$D7)," ",Base!$D7/$D$3/2)</f>
        <v>7.5</v>
      </c>
      <c r="F6" s="35" t="str">
        <f>IF(ISBLANK(Base!$D7)," ",Base!$B7)</f>
        <v>Europe</v>
      </c>
      <c r="G6" s="35" t="str">
        <f>IF(ISBLANK(Base!$D7)," ",Base!$C7)</f>
        <v>Val d'Aran (MAJOR =*2 RS)</v>
      </c>
      <c r="H6" s="1">
        <f>IF(ISBLANK(Base!$F6)," ",Base!$F6/2)</f>
        <v>23</v>
      </c>
      <c r="K6" s="35" t="str">
        <f>IF(ISBLANK(Base!$D6)," ",Base!$B6)</f>
        <v>Europe</v>
      </c>
      <c r="L6" s="35" t="str">
        <f>IF(ISBLANK(Base!$D6)," ",Base!$C6)</f>
        <v>Val d'Aran (MAJOR =*2 RS)</v>
      </c>
      <c r="M6" s="1">
        <f>IF(ISBLANK(Base!$E6)," ",Base!$E6/$D$3/2)</f>
        <v>400</v>
      </c>
      <c r="P6" s="36" t="str">
        <f>IF(ISBLANK(Base!$D29)," ",Base!$B29)</f>
        <v>Oceanie</v>
      </c>
      <c r="Q6" s="36" t="str">
        <f>IF(ISBLANK(Base!$D29)," ",Base!$C29)</f>
        <v>Tarawera Ultramarathon</v>
      </c>
      <c r="R6" s="1">
        <f>IF(ISBLANK(Base!$D29)," ",Base!$D29)</f>
        <v>23</v>
      </c>
      <c r="S6" s="1">
        <f>IF(ISBLANK(Base!$E29)," ",Base!$E29)</f>
        <v>400</v>
      </c>
      <c r="T6" s="59">
        <f>IF(ISBLANK(Base!$D29)," ",S6/R6)</f>
        <v>17.391304347826086</v>
      </c>
      <c r="U6" s="35" t="str">
        <f>IF(ISBLANK(Base!$D18)," ",Base!$B18)</f>
        <v>Europe</v>
      </c>
      <c r="V6" s="35" t="str">
        <f>IF(ISBLANK(Base!$D18)," ",Base!$C18)</f>
        <v>Snowdonia</v>
      </c>
      <c r="W6" s="57">
        <f>IF(ISBLANK(Base!$H18)," ",Base!$H18)</f>
        <v>0.4375</v>
      </c>
    </row>
    <row r="7" spans="1:25" x14ac:dyDescent="0.25">
      <c r="A7" s="37" t="str">
        <f>IF(ISBLANK(Base!$D38)," ",Base!$B38)</f>
        <v>Asie</v>
      </c>
      <c r="B7" s="37" t="str">
        <f>IF(ISBLANK(Base!$D38)," ",Base!$C38)</f>
        <v>Doi Inthanon thailand (MAJOR =*2 RS)</v>
      </c>
      <c r="C7" s="1">
        <f>IF(ISBLANK(Base!$D38)," ",Base!$D38/$D$3/2)</f>
        <v>12.5</v>
      </c>
      <c r="F7" s="35" t="str">
        <f>IF(ISBLANK(Base!$D4)," ",Base!$B4)</f>
        <v>Europe</v>
      </c>
      <c r="G7" s="35" t="str">
        <f>IF(ISBLANK(Base!$D4)," ",Base!$C4)</f>
        <v>Restonica</v>
      </c>
      <c r="H7" s="1">
        <f>IF(ISBLANK(Base!$F4)," ",Base!$F4)</f>
        <v>40</v>
      </c>
      <c r="K7" s="35" t="str">
        <f>IF(ISBLANK(Base!$D7)," ",Base!$B7)</f>
        <v>Europe</v>
      </c>
      <c r="L7" s="35" t="str">
        <f>IF(ISBLANK(Base!$D7)," ",Base!$C7)</f>
        <v>Val d'Aran (MAJOR =*2 RS)</v>
      </c>
      <c r="M7" s="1">
        <f>IF(ISBLANK(Base!$E7)," ",Base!$E7/$D$3/2)</f>
        <v>400</v>
      </c>
      <c r="P7" s="37" t="str">
        <f>IF(ISBLANK(Base!$D36)," ",Base!$B36)</f>
        <v>Asie</v>
      </c>
      <c r="Q7" s="37" t="str">
        <f>IF(ISBLANK(Base!$D36)," ",Base!$C36)</f>
        <v>Transjeju</v>
      </c>
      <c r="R7" s="1">
        <f>IF(ISBLANK(Base!$D36)," ",Base!$D36)</f>
        <v>20</v>
      </c>
      <c r="S7" s="1">
        <f>IF(ISBLANK(Base!$E36)," ",Base!$E36)</f>
        <v>420</v>
      </c>
      <c r="T7" s="59">
        <f>IF(ISBLANK(Base!$D36)," ",S7/R7)</f>
        <v>21</v>
      </c>
      <c r="U7" s="35" t="str">
        <f>IF(ISBLANK(Base!$D10)," ",Base!$B10)</f>
        <v>Europe</v>
      </c>
      <c r="V7" s="35" t="str">
        <f>IF(ISBLANK(Base!$D10)," ",Base!$C10)</f>
        <v>Verbier Saint Bernard</v>
      </c>
      <c r="W7" s="57">
        <f>IF(ISBLANK(Base!$H10)," ",Base!$H10)</f>
        <v>0.38461538461538464</v>
      </c>
    </row>
    <row r="8" spans="1:25" x14ac:dyDescent="0.25">
      <c r="A8" s="11" t="str">
        <f>IF(ISBLANK(Base!$D42)," ",Base!$B42)</f>
        <v>Amérique</v>
      </c>
      <c r="B8" s="11" t="str">
        <f>IF(ISBLANK(Base!$D42)," ",Base!$C42)</f>
        <v>Canyons endurance run (MAJOR =*2 RS)</v>
      </c>
      <c r="C8" s="1">
        <f>IF(ISBLANK(Base!$D42)," ",Base!$D42/$D$3/2)</f>
        <v>12.5</v>
      </c>
      <c r="F8" s="35" t="str">
        <f>IF(ISBLANK(Base!$D26)," ",Base!$B26)</f>
        <v>Europe</v>
      </c>
      <c r="G8" s="35" t="str">
        <f>IF(ISBLANK(Base!$D26)," ",Base!$C26)</f>
        <v>Chianti Ultra trail</v>
      </c>
      <c r="H8" s="1">
        <f>IF(ISBLANK(Base!$F26)," ",Base!$F26)</f>
        <v>40</v>
      </c>
      <c r="K8" s="36" t="str">
        <f>IF(ISBLANK(Base!$D29)," ",Base!$B29)</f>
        <v>Oceanie</v>
      </c>
      <c r="L8" s="36" t="str">
        <f>IF(ISBLANK(Base!$D29)," ",Base!$C29)</f>
        <v>Tarawera Ultramarathon</v>
      </c>
      <c r="M8" s="1">
        <f>IF(ISBLANK(Base!$E29)," ",Base!$E29)</f>
        <v>400</v>
      </c>
      <c r="P8" s="11" t="str">
        <f>IF(ISBLANK(Base!$D41)," ",Base!$B41)</f>
        <v>Amérique</v>
      </c>
      <c r="Q8" s="11" t="str">
        <f>IF(ISBLANK(Base!$D41)," ",Base!$C41)</f>
        <v>Desert RATS Trail running</v>
      </c>
      <c r="R8" s="1">
        <f>IF(ISBLANK(Base!$D41)," ",Base!$D41)</f>
        <v>21</v>
      </c>
      <c r="S8" s="1">
        <f>IF(ISBLANK(Base!$E41)," ",Base!$E41)</f>
        <v>470</v>
      </c>
      <c r="T8" s="59">
        <f>IF(ISBLANK(Base!$D41)," ",S8/R8)</f>
        <v>22.38095238095238</v>
      </c>
      <c r="U8" s="35" t="str">
        <f>IF(ISBLANK(Base!$D17)," ",Base!$B17)</f>
        <v>Europe</v>
      </c>
      <c r="V8" s="35" t="str">
        <f>IF(ISBLANK(Base!$D17)," ",Base!$C17)</f>
        <v>Alsace by UTMB</v>
      </c>
      <c r="W8" s="57">
        <f>IF(ISBLANK(Base!$H17)," ",Base!$H17)</f>
        <v>0.33333333333333331</v>
      </c>
    </row>
    <row r="9" spans="1:25" x14ac:dyDescent="0.25">
      <c r="A9" s="35" t="str">
        <f>IF(ISBLANK(Base!$D23)," ",Base!$B23)</f>
        <v>Europe</v>
      </c>
      <c r="B9" s="35" t="str">
        <f>IF(ISBLANK(Base!$D23)," ",Base!$C23)</f>
        <v>Julian alps trail</v>
      </c>
      <c r="C9" s="1">
        <f>IF(ISBLANK(Base!$D23)," ",Base!$D23)</f>
        <v>15</v>
      </c>
      <c r="F9" s="35" t="str">
        <f>IF(ISBLANK(Base!$D8)," ",Base!$B8)</f>
        <v>Europe</v>
      </c>
      <c r="G9" s="35" t="str">
        <f>IF(ISBLANK(Base!$D8)," ",Base!$C8)</f>
        <v>Andora</v>
      </c>
      <c r="H9" s="1">
        <f>IF(ISBLANK(Base!$F8)," ",Base!$F8/$D$3/2)</f>
        <v>42.5</v>
      </c>
      <c r="K9" s="37" t="str">
        <f>IF(ISBLANK(Base!$D36)," ",Base!$B36)</f>
        <v>Asie</v>
      </c>
      <c r="L9" s="37" t="str">
        <f>IF(ISBLANK(Base!$D36)," ",Base!$C36)</f>
        <v>Transjeju</v>
      </c>
      <c r="M9" s="1">
        <f>IF(ISBLANK(Base!$E36)," ",Base!$E36)</f>
        <v>420</v>
      </c>
      <c r="P9" s="37" t="str">
        <f>IF(ISBLANK(Base!$D40)," ",Base!$B40)</f>
        <v>Asie</v>
      </c>
      <c r="Q9" s="37" t="str">
        <f>IF(ISBLANK(Base!$D40)," ",Base!$C40)</f>
        <v>Ultra trail Ninghai</v>
      </c>
      <c r="R9" s="1">
        <f>IF(ISBLANK(Base!$D40)," ",Base!$D40)</f>
        <v>25</v>
      </c>
      <c r="S9" s="1">
        <f>IF(ISBLANK(Base!$E40)," ",Base!$E40)</f>
        <v>600</v>
      </c>
      <c r="T9" s="59">
        <f>IF(ISBLANK(Base!$D40)," ",S9/R9)</f>
        <v>24</v>
      </c>
      <c r="U9" s="11" t="str">
        <f>IF(ISBLANK(Base!$D50)," ",Base!$B50)</f>
        <v>Amérique</v>
      </c>
      <c r="V9" s="11" t="str">
        <f>IF(ISBLANK(Base!$D50)," ",Base!$C50)</f>
        <v>Grindstone trail running festival</v>
      </c>
      <c r="W9" s="57">
        <f>IF(ISBLANK(Base!$H50)," ",Base!$H50)</f>
        <v>0.29032258064516131</v>
      </c>
    </row>
    <row r="10" spans="1:25" x14ac:dyDescent="0.25">
      <c r="A10" s="35" t="str">
        <f>IF(ISBLANK(Base!$D25)," ",Base!$B25)</f>
        <v>Europe</v>
      </c>
      <c r="B10" s="35" t="str">
        <f>IF(ISBLANK(Base!$D25)," ",Base!$C25)</f>
        <v>UTMB</v>
      </c>
      <c r="C10" s="1">
        <f>IF(ISBLANK(Base!$D25)," ",Base!$D25)</f>
        <v>15</v>
      </c>
      <c r="F10" s="37" t="str">
        <f>IF(ISBLANK(Base!$D38)," ",Base!$B38)</f>
        <v>Asie</v>
      </c>
      <c r="G10" s="37" t="str">
        <f>IF(ISBLANK(Base!$D38)," ",Base!$C38)</f>
        <v>Doi Inthanon thailand (MAJOR =*2 RS)</v>
      </c>
      <c r="H10" s="1">
        <f>IF(ISBLANK(Base!$F38)," ",Base!$F38/$D$3/2)</f>
        <v>42.5</v>
      </c>
      <c r="K10" s="11" t="str">
        <f>IF(ISBLANK(Base!$D42)," ",Base!$B42)</f>
        <v>Amérique</v>
      </c>
      <c r="L10" s="11" t="str">
        <f>IF(ISBLANK(Base!$D42)," ",Base!$C42)</f>
        <v>Canyons endurance run (MAJOR =*2 RS)</v>
      </c>
      <c r="M10" s="1">
        <f>IF(ISBLANK(Base!$E42)," ",Base!$E42/$D$3/2)</f>
        <v>426.5</v>
      </c>
      <c r="P10" s="11" t="str">
        <f>IF(ISBLANK(Base!$D50)," ",Base!$B50)</f>
        <v>Amérique</v>
      </c>
      <c r="Q10" s="11" t="str">
        <f>IF(ISBLANK(Base!$D50)," ",Base!$C50)</f>
        <v>Grindstone trail running festival</v>
      </c>
      <c r="R10" s="1">
        <f>IF(ISBLANK(Base!$D50)," ",Base!$D50)</f>
        <v>21</v>
      </c>
      <c r="S10" s="1">
        <f>IF(ISBLANK(Base!$E50)," ",Base!$E50)</f>
        <v>518</v>
      </c>
      <c r="T10" s="59">
        <f>IF(ISBLANK(Base!$D50)," ",S10/R10)</f>
        <v>24.666666666666668</v>
      </c>
      <c r="U10" s="37" t="str">
        <f>IF(ISBLANK(Base!$D38)," ",Base!$B38)</f>
        <v>Asie</v>
      </c>
      <c r="V10" s="37" t="str">
        <f>IF(ISBLANK(Base!$D38)," ",Base!$C38)</f>
        <v>Doi Inthanon thailand (MAJOR =*2 RS)</v>
      </c>
      <c r="W10" s="57">
        <f>IF(ISBLANK(Base!$H38)," ",Base!$H38)</f>
        <v>0.25</v>
      </c>
    </row>
    <row r="11" spans="1:25" x14ac:dyDescent="0.25">
      <c r="A11" s="35" t="str">
        <f>IF(ISBLANK(Base!$D26)," ",Base!$B26)</f>
        <v>Europe</v>
      </c>
      <c r="B11" s="35" t="str">
        <f>IF(ISBLANK(Base!$D26)," ",Base!$C26)</f>
        <v>Chianti Ultra trail</v>
      </c>
      <c r="C11" s="1">
        <f>IF(ISBLANK(Base!$D26)," ",Base!$D26)</f>
        <v>15</v>
      </c>
      <c r="F11" s="35" t="str">
        <f>IF(ISBLANK(Base!$D20)," ",Base!$B20)</f>
        <v>Europe</v>
      </c>
      <c r="G11" s="35" t="str">
        <f>IF(ISBLANK(Base!$D20)," ",Base!$C20)</f>
        <v>Nice by UTMB</v>
      </c>
      <c r="H11" s="1">
        <f>IF(ISBLANK(Base!$F20)," ",Base!$F20)</f>
        <v>45</v>
      </c>
      <c r="K11" s="11" t="str">
        <f>IF(ISBLANK(Base!$D41)," ",Base!$B41)</f>
        <v>Amérique</v>
      </c>
      <c r="L11" s="11" t="str">
        <f>IF(ISBLANK(Base!$D41)," ",Base!$C41)</f>
        <v>Desert RATS Trail running</v>
      </c>
      <c r="M11" s="1">
        <f>IF(ISBLANK(Base!$E41)," ",Base!$E41)</f>
        <v>470</v>
      </c>
      <c r="P11" s="37" t="str">
        <f>IF(ISBLANK(Base!$D37)," ",Base!$B37)</f>
        <v>Asie</v>
      </c>
      <c r="Q11" s="37" t="str">
        <f>IF(ISBLANK(Base!$D37)," ",Base!$C37)</f>
        <v>Translantau</v>
      </c>
      <c r="R11" s="1">
        <f>IF(ISBLANK(Base!$D37)," ",Base!$D37)</f>
        <v>25</v>
      </c>
      <c r="S11" s="1">
        <f>IF(ISBLANK(Base!$E37)," ",Base!$E37)</f>
        <v>750</v>
      </c>
      <c r="T11" s="59">
        <f>IF(ISBLANK(Base!$D37)," ",S11/R11)</f>
        <v>30</v>
      </c>
      <c r="U11" s="35" t="str">
        <f>IF(ISBLANK(Base!$D24)," ",Base!$B24)</f>
        <v>Europe</v>
      </c>
      <c r="V11" s="35" t="str">
        <f>IF(ISBLANK(Base!$D24)," ",Base!$C24)</f>
        <v>Julian alps trail</v>
      </c>
      <c r="W11" s="57">
        <f>IF(ISBLANK(Base!$H24)," ",Base!$H24)</f>
        <v>0.25</v>
      </c>
    </row>
    <row r="12" spans="1:25" x14ac:dyDescent="0.25">
      <c r="A12" s="35" t="str">
        <f>IF(ISBLANK(Base!$D11)," ",Base!$B11)</f>
        <v>Europe</v>
      </c>
      <c r="B12" s="35" t="str">
        <f>IF(ISBLANK(Base!$D11)," ",Base!$C11)</f>
        <v>Eiger</v>
      </c>
      <c r="C12" s="1">
        <f>IF(ISBLANK(Base!$D11)," ",Base!$D11)</f>
        <v>16</v>
      </c>
      <c r="F12" s="35" t="str">
        <f>IF(ISBLANK(Base!$D25)," ",Base!$B25)</f>
        <v>Europe</v>
      </c>
      <c r="G12" s="35" t="str">
        <f>IF(ISBLANK(Base!$D25)," ",Base!$C25)</f>
        <v>UTMB</v>
      </c>
      <c r="H12" s="1">
        <f>IF(ISBLANK(Base!$F25)," ",Base!$F25)</f>
        <v>45</v>
      </c>
      <c r="K12" s="11" t="str">
        <f>IF(ISBLANK(Base!$D50)," ",Base!$B50)</f>
        <v>Amérique</v>
      </c>
      <c r="L12" s="11" t="str">
        <f>IF(ISBLANK(Base!$D50)," ",Base!$C50)</f>
        <v>Grindstone trail running festival</v>
      </c>
      <c r="M12" s="1">
        <f>IF(ISBLANK(Base!$E50)," ",Base!$E50)</f>
        <v>518</v>
      </c>
      <c r="P12" s="35" t="str">
        <f>IF(ISBLANK(Base!$D19)," ",Base!$B19)</f>
        <v>Europe</v>
      </c>
      <c r="Q12" s="35" t="str">
        <f>IF(ISBLANK(Base!$D19)," ",Base!$C19)</f>
        <v>Kullamanen</v>
      </c>
      <c r="R12" s="1">
        <f>IF(ISBLANK(Base!$D19)," ",Base!$D19)</f>
        <v>20</v>
      </c>
      <c r="S12" s="1">
        <f>IF(ISBLANK(Base!$E19)," ",Base!$E19)</f>
        <v>625</v>
      </c>
      <c r="T12" s="59">
        <f>IF(ISBLANK(Base!$D19)," ",S12/R12)</f>
        <v>31.25</v>
      </c>
      <c r="U12" s="11" t="str">
        <f>IF(ISBLANK(Base!$D41)," ",Base!$B41)</f>
        <v>Amérique</v>
      </c>
      <c r="V12" s="11" t="str">
        <f>IF(ISBLANK(Base!$D41)," ",Base!$C41)</f>
        <v>Desert RATS Trail running</v>
      </c>
      <c r="W12" s="57">
        <f>IF(ISBLANK(Base!$H41)," ",Base!$H41)</f>
        <v>0.25</v>
      </c>
    </row>
    <row r="13" spans="1:25" x14ac:dyDescent="0.25">
      <c r="A13" s="11" t="str">
        <f>IF(ISBLANK(Base!$D55)," ",Base!$B55)</f>
        <v>Amérique</v>
      </c>
      <c r="B13" s="11" t="str">
        <f>IF(ISBLANK(Base!$D55)," ",Base!$C55)</f>
        <v>Quito Trail Ecuador</v>
      </c>
      <c r="C13" s="1">
        <f>IF(ISBLANK(Base!$D55)," ",Base!$D55)</f>
        <v>17</v>
      </c>
      <c r="F13" s="35" t="str">
        <f>IF(ISBLANK(Base!$D27)," ",Base!$B27)</f>
        <v>Europe</v>
      </c>
      <c r="G13" s="35" t="str">
        <f>IF(ISBLANK(Base!$D27)," ",Base!$C27)</f>
        <v>Chianti Ultra trail</v>
      </c>
      <c r="H13" s="1">
        <f>IF(ISBLANK(Base!$F27)," ",Base!$F27)</f>
        <v>45</v>
      </c>
      <c r="K13" s="35" t="str">
        <f>IF(ISBLANK(Base!$D23)," ",Base!$B23)</f>
        <v>Europe</v>
      </c>
      <c r="L13" s="35" t="str">
        <f>IF(ISBLANK(Base!$D23)," ",Base!$C23)</f>
        <v>Julian alps trail</v>
      </c>
      <c r="M13" s="1">
        <f>IF(ISBLANK(Base!$E23)," ",Base!$E23)</f>
        <v>520</v>
      </c>
      <c r="P13" s="35" t="str">
        <f>IF(ISBLANK(Base!$D20)," ",Base!$B20)</f>
        <v>Europe</v>
      </c>
      <c r="Q13" s="35" t="str">
        <f>IF(ISBLANK(Base!$D20)," ",Base!$C20)</f>
        <v>Nice by UTMB</v>
      </c>
      <c r="R13" s="1">
        <f>IF(ISBLANK(Base!$D20)," ",Base!$D20)</f>
        <v>22</v>
      </c>
      <c r="S13" s="1">
        <f>IF(ISBLANK(Base!$E20)," ",Base!$E20)</f>
        <v>700</v>
      </c>
      <c r="T13" s="59">
        <f>IF(ISBLANK(Base!$D20)," ",S13/R13)</f>
        <v>31.818181818181817</v>
      </c>
      <c r="U13" s="11" t="str">
        <f>IF(ISBLANK(Base!$D48)," ",Base!$B48)</f>
        <v>Amérique</v>
      </c>
      <c r="V13" s="11" t="str">
        <f>IF(ISBLANK(Base!$D48)," ",Base!$C48)</f>
        <v>Paraty Brazil</v>
      </c>
      <c r="W13" s="57">
        <f>IF(ISBLANK(Base!$H48)," ",Base!$H48)</f>
        <v>0.24285714285714285</v>
      </c>
    </row>
    <row r="14" spans="1:25" x14ac:dyDescent="0.25">
      <c r="A14" s="35" t="str">
        <f>IF(ISBLANK(Base!$D4)," ",Base!$B4)</f>
        <v>Europe</v>
      </c>
      <c r="B14" s="35" t="str">
        <f>IF(ISBLANK(Base!$D4)," ",Base!$C4)</f>
        <v>Restonica</v>
      </c>
      <c r="C14" s="1">
        <f>IF(ISBLANK(Base!$D4)," ",Base!$D4)</f>
        <v>18</v>
      </c>
      <c r="F14" s="10" t="str">
        <f>IF(ISBLANK(Base!$D32)," ",Base!$B32)</f>
        <v>Afrique</v>
      </c>
      <c r="G14" s="10" t="str">
        <f>IF(ISBLANK(Base!$D32)," ",Base!$C32)</f>
        <v>Mountain Ultra trail</v>
      </c>
      <c r="H14" s="1">
        <f>IF(ISBLANK(Base!$F32)," ",Base!$F32)</f>
        <v>47</v>
      </c>
      <c r="K14" s="35" t="str">
        <f>IF(ISBLANK(Base!$D26)," ",Base!$B26)</f>
        <v>Europe</v>
      </c>
      <c r="L14" s="35" t="str">
        <f>IF(ISBLANK(Base!$D26)," ",Base!$C26)</f>
        <v>Chianti Ultra trail</v>
      </c>
      <c r="M14" s="1">
        <f>IF(ISBLANK(Base!$E26)," ",Base!$E26)</f>
        <v>550</v>
      </c>
      <c r="P14" s="11" t="str">
        <f>IF(ISBLANK(Base!$D54)," ",Base!$B54)</f>
        <v>Amérique</v>
      </c>
      <c r="Q14" s="11" t="str">
        <f>IF(ISBLANK(Base!$D54)," ",Base!$C54)</f>
        <v>Kodiak</v>
      </c>
      <c r="R14" s="1">
        <f>IF(ISBLANK(Base!$D54)," ",Base!$D54)</f>
        <v>21</v>
      </c>
      <c r="S14" s="1">
        <f>IF(ISBLANK(Base!$E54)," ",Base!$E54)</f>
        <v>685</v>
      </c>
      <c r="T14" s="59">
        <f>IF(ISBLANK(Base!$D54)," ",S14/R14)</f>
        <v>32.61904761904762</v>
      </c>
      <c r="U14" s="11" t="str">
        <f>IF(ISBLANK(Base!$D47)," ",Base!$B47)</f>
        <v>Amérique</v>
      </c>
      <c r="V14" s="11" t="str">
        <f>IF(ISBLANK(Base!$D47)," ",Base!$C47)</f>
        <v>Speedgoat mountain races</v>
      </c>
      <c r="W14" s="57">
        <f>IF(ISBLANK(Base!$H47)," ",Base!$H47)</f>
        <v>0.23287671232876711</v>
      </c>
    </row>
    <row r="15" spans="1:25" x14ac:dyDescent="0.25">
      <c r="A15" s="35" t="str">
        <f>IF(ISBLANK(Base!$D5)," ",Base!$B5)</f>
        <v>Europe</v>
      </c>
      <c r="B15" s="35" t="str">
        <f>IF(ISBLANK(Base!$D5)," ",Base!$C5)</f>
        <v>Saint Jacques</v>
      </c>
      <c r="C15" s="1">
        <f>IF(ISBLANK(Base!$D5)," ",Base!$D5)</f>
        <v>18</v>
      </c>
      <c r="F15" s="35" t="str">
        <f>IF(ISBLANK(Base!$D5)," ",Base!$B5)</f>
        <v>Europe</v>
      </c>
      <c r="G15" s="35" t="str">
        <f>IF(ISBLANK(Base!$D5)," ",Base!$C5)</f>
        <v>Saint Jacques</v>
      </c>
      <c r="H15" s="1">
        <f>IF(ISBLANK(Base!$F5)," ",Base!$F5)</f>
        <v>48</v>
      </c>
      <c r="K15" s="35" t="str">
        <f>IF(ISBLANK(Base!$D5)," ",Base!$B5)</f>
        <v>Europe</v>
      </c>
      <c r="L15" s="35" t="str">
        <f>IF(ISBLANK(Base!$D5)," ",Base!$C5)</f>
        <v>Saint Jacques</v>
      </c>
      <c r="M15" s="1">
        <f>IF(ISBLANK(Base!$E5)," ",Base!$E5)</f>
        <v>600</v>
      </c>
      <c r="P15" s="10" t="str">
        <f>IF(ISBLANK(Base!$D32)," ",Base!$B32)</f>
        <v>Afrique</v>
      </c>
      <c r="Q15" s="10" t="str">
        <f>IF(ISBLANK(Base!$D32)," ",Base!$C32)</f>
        <v>Mountain Ultra trail</v>
      </c>
      <c r="R15" s="1">
        <f>IF(ISBLANK(Base!$D32)," ",Base!$D32)</f>
        <v>24</v>
      </c>
      <c r="S15" s="1">
        <f>IF(ISBLANK(Base!$E32)," ",Base!$E32)</f>
        <v>790</v>
      </c>
      <c r="T15" s="59">
        <f>IF(ISBLANK(Base!$D32)," ",S15/R15)</f>
        <v>32.916666666666664</v>
      </c>
      <c r="U15" s="35" t="str">
        <f>IF(ISBLANK(Base!$D5)," ",Base!$B5)</f>
        <v>Europe</v>
      </c>
      <c r="V15" s="35" t="str">
        <f>IF(ISBLANK(Base!$D5)," ",Base!$C5)</f>
        <v>Saint Jacques</v>
      </c>
      <c r="W15" s="57">
        <f>IF(ISBLANK(Base!$H5)," ",Base!$H5)</f>
        <v>0.23076923076923078</v>
      </c>
    </row>
    <row r="16" spans="1:25" x14ac:dyDescent="0.25">
      <c r="A16" s="35" t="str">
        <f>IF(ISBLANK(Base!$D15)," ",Base!$B15)</f>
        <v>Europe</v>
      </c>
      <c r="B16" s="35" t="str">
        <f>IF(ISBLANK(Base!$D15)," ",Base!$C15)</f>
        <v>Lavaredo</v>
      </c>
      <c r="C16" s="1">
        <f>IF(ISBLANK(Base!$D15)," ",Base!$D15)</f>
        <v>20</v>
      </c>
      <c r="F16" s="35" t="str">
        <f>IF(ISBLANK(Base!$D15)," ",Base!$B15)</f>
        <v>Europe</v>
      </c>
      <c r="G16" s="35" t="str">
        <f>IF(ISBLANK(Base!$D15)," ",Base!$C15)</f>
        <v>Lavaredo</v>
      </c>
      <c r="H16" s="1">
        <f>IF(ISBLANK(Base!$F15)," ",Base!$F15)</f>
        <v>49</v>
      </c>
      <c r="K16" s="37" t="str">
        <f>IF(ISBLANK(Base!$D40)," ",Base!$B40)</f>
        <v>Asie</v>
      </c>
      <c r="L16" s="37" t="str">
        <f>IF(ISBLANK(Base!$D40)," ",Base!$C40)</f>
        <v>Ultra trail Ninghai</v>
      </c>
      <c r="M16" s="1">
        <f>IF(ISBLANK(Base!$E40)," ",Base!$E40)</f>
        <v>600</v>
      </c>
      <c r="P16" s="35" t="str">
        <f>IF(ISBLANK(Base!$D5)," ",Base!$B5)</f>
        <v>Europe</v>
      </c>
      <c r="Q16" s="35" t="str">
        <f>IF(ISBLANK(Base!$D5)," ",Base!$C5)</f>
        <v>Saint Jacques</v>
      </c>
      <c r="R16" s="1">
        <f>IF(ISBLANK(Base!$D5)," ",Base!$D5)</f>
        <v>18</v>
      </c>
      <c r="S16" s="1">
        <f>IF(ISBLANK(Base!$E5)," ",Base!$E5)</f>
        <v>600</v>
      </c>
      <c r="T16" s="59">
        <f>IF(ISBLANK(Base!$D5)," ",S16/R16)</f>
        <v>33.333333333333336</v>
      </c>
      <c r="U16" s="35" t="str">
        <f>IF(ISBLANK(Base!$D23)," ",Base!$B23)</f>
        <v>Europe</v>
      </c>
      <c r="V16" s="35" t="str">
        <f>IF(ISBLANK(Base!$D23)," ",Base!$C23)</f>
        <v>Julian alps trail</v>
      </c>
      <c r="W16" s="57">
        <f>IF(ISBLANK(Base!$H23)," ",Base!$H23)</f>
        <v>0.19565217391304349</v>
      </c>
    </row>
    <row r="17" spans="1:23" x14ac:dyDescent="0.25">
      <c r="A17" s="35" t="str">
        <f>IF(ISBLANK(Base!$D19)," ",Base!$B19)</f>
        <v>Europe</v>
      </c>
      <c r="B17" s="35" t="str">
        <f>IF(ISBLANK(Base!$D19)," ",Base!$C19)</f>
        <v>Kullamanen</v>
      </c>
      <c r="C17" s="1">
        <f>IF(ISBLANK(Base!$D19)," ",Base!$D19)</f>
        <v>20</v>
      </c>
      <c r="F17" s="35" t="str">
        <f>IF(ISBLANK(Base!$D28)," ",Base!$B28)</f>
        <v>Europe</v>
      </c>
      <c r="G17" s="35" t="str">
        <f>IF(ISBLANK(Base!$D28)," ",Base!$C28)</f>
        <v>Tenerife</v>
      </c>
      <c r="H17" s="1">
        <f>IF(ISBLANK(Base!$F28)," ",Base!$F28)</f>
        <v>50</v>
      </c>
      <c r="K17" s="35" t="str">
        <f>IF(ISBLANK(Base!$D19)," ",Base!$B19)</f>
        <v>Europe</v>
      </c>
      <c r="L17" s="35" t="str">
        <f>IF(ISBLANK(Base!$D19)," ",Base!$C19)</f>
        <v>Kullamanen</v>
      </c>
      <c r="M17" s="1">
        <f>IF(ISBLANK(Base!$E19)," ",Base!$E19)</f>
        <v>625</v>
      </c>
      <c r="P17" s="11" t="str">
        <f>IF(ISBLANK(Base!$D42)," ",Base!$B42)</f>
        <v>Amérique</v>
      </c>
      <c r="Q17" s="11" t="str">
        <f>IF(ISBLANK(Base!$D42)," ",Base!$C42)</f>
        <v>Canyons endurance run (MAJOR =*2 RS)</v>
      </c>
      <c r="R17" s="1">
        <f>IF(ISBLANK(Base!$D42)," ",Base!$D42/$D$3/2)</f>
        <v>12.5</v>
      </c>
      <c r="S17" s="1">
        <f>IF(ISBLANK(Base!$E42)," ",Base!$E42/$D$3/2)</f>
        <v>426.5</v>
      </c>
      <c r="T17" s="59">
        <f>IF(ISBLANK(Base!$D42)," ",S17/R17)</f>
        <v>34.119999999999997</v>
      </c>
      <c r="U17" s="35" t="str">
        <f>IF(ISBLANK(Base!$D11)," ",Base!$B11)</f>
        <v>Europe</v>
      </c>
      <c r="V17" s="35" t="str">
        <f>IF(ISBLANK(Base!$D11)," ",Base!$C11)</f>
        <v>Eiger</v>
      </c>
      <c r="W17" s="57">
        <f>IF(ISBLANK(Base!$H11)," ",Base!$H11)</f>
        <v>0.16666666666666666</v>
      </c>
    </row>
    <row r="18" spans="1:23" x14ac:dyDescent="0.25">
      <c r="A18" s="35" t="str">
        <f>IF(ISBLANK(Base!$D27)," ",Base!$B27)</f>
        <v>Europe</v>
      </c>
      <c r="B18" s="35" t="str">
        <f>IF(ISBLANK(Base!$D27)," ",Base!$C27)</f>
        <v>Chianti Ultra trail</v>
      </c>
      <c r="C18" s="1">
        <f>IF(ISBLANK(Base!$D27)," ",Base!$D27)</f>
        <v>20</v>
      </c>
      <c r="F18" s="37" t="str">
        <f>IF(ISBLANK(Base!$D40)," ",Base!$B40)</f>
        <v>Asie</v>
      </c>
      <c r="G18" s="37" t="str">
        <f>IF(ISBLANK(Base!$D40)," ",Base!$C40)</f>
        <v>Ultra trail Ninghai</v>
      </c>
      <c r="H18" s="1">
        <f>IF(ISBLANK(Base!$F40)," ",Base!$F40)</f>
        <v>50</v>
      </c>
      <c r="K18" s="37" t="str">
        <f>IF(ISBLANK(Base!$D38)," ",Base!$B38)</f>
        <v>Asie</v>
      </c>
      <c r="L18" s="37" t="str">
        <f>IF(ISBLANK(Base!$D38)," ",Base!$C38)</f>
        <v>Doi Inthanon thailand (MAJOR =*2 RS)</v>
      </c>
      <c r="M18" s="1">
        <f>IF(ISBLANK(Base!$E38)," ",Base!$E38/$D$3/2)</f>
        <v>645</v>
      </c>
      <c r="P18" s="35" t="str">
        <f>IF(ISBLANK(Base!$D23)," ",Base!$B23)</f>
        <v>Europe</v>
      </c>
      <c r="Q18" s="35" t="str">
        <f>IF(ISBLANK(Base!$D23)," ",Base!$C23)</f>
        <v>Julian alps trail</v>
      </c>
      <c r="R18" s="1">
        <f>IF(ISBLANK(Base!$D23)," ",Base!$D23)</f>
        <v>15</v>
      </c>
      <c r="S18" s="1">
        <f>IF(ISBLANK(Base!$E23)," ",Base!$E23)</f>
        <v>520</v>
      </c>
      <c r="T18" s="59">
        <f>IF(ISBLANK(Base!$D23)," ",S18/R18)</f>
        <v>34.666666666666664</v>
      </c>
      <c r="U18" s="35" t="str">
        <f>IF(ISBLANK(Base!$D9)," ",Base!$B9)</f>
        <v>Europe</v>
      </c>
      <c r="V18" s="35" t="str">
        <f>IF(ISBLANK(Base!$D9)," ",Base!$C9)</f>
        <v>Wildstrubel</v>
      </c>
      <c r="W18" s="57">
        <f>IF(ISBLANK(Base!$H9)," ",Base!$H9)</f>
        <v>0.15384615384615385</v>
      </c>
    </row>
    <row r="19" spans="1:23" x14ac:dyDescent="0.25">
      <c r="A19" s="37" t="str">
        <f>IF(ISBLANK(Base!$D36)," ",Base!$B36)</f>
        <v>Asie</v>
      </c>
      <c r="B19" s="37" t="str">
        <f>IF(ISBLANK(Base!$D36)," ",Base!$C36)</f>
        <v>Transjeju</v>
      </c>
      <c r="C19" s="1">
        <f>IF(ISBLANK(Base!$D36)," ",Base!$D36)</f>
        <v>20</v>
      </c>
      <c r="F19" s="37" t="str">
        <f>IF(ISBLANK(Base!$D39)," ",Base!$B39)</f>
        <v>Asie</v>
      </c>
      <c r="G19" s="37" t="str">
        <f>IF(ISBLANK(Base!$D39)," ",Base!$C39)</f>
        <v>Utra trail Mount Yun</v>
      </c>
      <c r="H19" s="1">
        <f>IF(ISBLANK(Base!$F39)," ",Base!$F39)</f>
        <v>51</v>
      </c>
      <c r="K19" s="35" t="str">
        <f>IF(ISBLANK(Base!$D4)," ",Base!$B4)</f>
        <v>Europe</v>
      </c>
      <c r="L19" s="35" t="str">
        <f>IF(ISBLANK(Base!$D4)," ",Base!$C4)</f>
        <v>Restonica</v>
      </c>
      <c r="M19" s="1">
        <f>IF(ISBLANK(Base!$E4)," ",Base!$E4)</f>
        <v>650</v>
      </c>
      <c r="P19" s="11" t="str">
        <f>IF(ISBLANK(Base!$D48)," ",Base!$B48)</f>
        <v>Amérique</v>
      </c>
      <c r="Q19" s="11" t="str">
        <f>IF(ISBLANK(Base!$D48)," ",Base!$C48)</f>
        <v>Paraty Brazil</v>
      </c>
      <c r="R19" s="1">
        <f>IF(ISBLANK(Base!$D48)," ",Base!$D48)</f>
        <v>24</v>
      </c>
      <c r="S19" s="1">
        <f>IF(ISBLANK(Base!$E48)," ",Base!$E48)</f>
        <v>850</v>
      </c>
      <c r="T19" s="59">
        <f>IF(ISBLANK(Base!$D48)," ",S19/R19)</f>
        <v>35.416666666666664</v>
      </c>
      <c r="U19" s="35" t="str">
        <f>IF(ISBLANK(Base!$D4)," ",Base!$B4)</f>
        <v>Europe</v>
      </c>
      <c r="V19" s="35" t="str">
        <f>IF(ISBLANK(Base!$D4)," ",Base!$C4)</f>
        <v>Restonica</v>
      </c>
      <c r="W19" s="57">
        <f>IF(ISBLANK(Base!$H4)," ",Base!$H4)</f>
        <v>0.14285714285714285</v>
      </c>
    </row>
    <row r="20" spans="1:23" x14ac:dyDescent="0.25">
      <c r="A20" s="11" t="str">
        <f>IF(ISBLANK(Base!$D51)," ",Base!$B51)</f>
        <v>Amérique</v>
      </c>
      <c r="B20" s="11" t="str">
        <f>IF(ISBLANK(Base!$D51)," ",Base!$C51)</f>
        <v>Puerto Vallarta Mexico</v>
      </c>
      <c r="C20" s="1">
        <f>IF(ISBLANK(Base!$D51)," ",Base!$D51)</f>
        <v>20</v>
      </c>
      <c r="F20" s="37" t="str">
        <f>IF(ISBLANK(Base!$D35)," ",Base!$B35)</f>
        <v>Asie</v>
      </c>
      <c r="G20" s="37" t="str">
        <f>IF(ISBLANK(Base!$D35)," ",Base!$C35)</f>
        <v>Amazean Jungle Thailand</v>
      </c>
      <c r="H20" s="1">
        <f>IF(ISBLANK(Base!$F35)," ",Base!$F35)</f>
        <v>54</v>
      </c>
      <c r="K20" s="11" t="str">
        <f>IF(ISBLANK(Base!$D54)," ",Base!$B54)</f>
        <v>Amérique</v>
      </c>
      <c r="L20" s="11" t="str">
        <f>IF(ISBLANK(Base!$D54)," ",Base!$C54)</f>
        <v>Kodiak</v>
      </c>
      <c r="M20" s="1">
        <f>IF(ISBLANK(Base!$E54)," ",Base!$E54)</f>
        <v>685</v>
      </c>
      <c r="P20" s="11" t="str">
        <f>IF(ISBLANK(Base!$D44)," ",Base!$B44)</f>
        <v>Amérique</v>
      </c>
      <c r="Q20" s="11" t="str">
        <f>IF(ISBLANK(Base!$D44)," ",Base!$C44)</f>
        <v>Valhöll Argentina</v>
      </c>
      <c r="R20" s="1">
        <f>IF(ISBLANK(Base!$D44)," ",Base!$D44)</f>
        <v>35</v>
      </c>
      <c r="S20" s="1">
        <f>IF(ISBLANK(Base!$E44)," ",Base!$E44)</f>
        <v>1250</v>
      </c>
      <c r="T20" s="59">
        <f>IF(ISBLANK(Base!$D44)," ",S20/R20)</f>
        <v>35.714285714285715</v>
      </c>
      <c r="U20" s="35" t="str">
        <f>IF(ISBLANK(Base!$D7)," ",Base!$B7)</f>
        <v>Europe</v>
      </c>
      <c r="V20" s="35" t="str">
        <f>IF(ISBLANK(Base!$D7)," ",Base!$C7)</f>
        <v>Val d'Aran (MAJOR =*2 RS)</v>
      </c>
      <c r="W20" s="57">
        <f>IF(ISBLANK(Base!$H7)," ",Base!$H7)</f>
        <v>0.11428571428571428</v>
      </c>
    </row>
    <row r="21" spans="1:23" x14ac:dyDescent="0.25">
      <c r="A21" s="35" t="str">
        <f>IF(ISBLANK(Base!$D8)," ",Base!$B8)</f>
        <v>Europe</v>
      </c>
      <c r="B21" s="35" t="str">
        <f>IF(ISBLANK(Base!$D8)," ",Base!$C8)</f>
        <v>Andora</v>
      </c>
      <c r="C21" s="1">
        <f>IF(ISBLANK(Base!$D8)," ",Base!$D8)</f>
        <v>21</v>
      </c>
      <c r="F21" s="35" t="str">
        <f>IF(ISBLANK(Base!$D16)," ",Base!$B16)</f>
        <v>Europe</v>
      </c>
      <c r="G21" s="35" t="str">
        <f>IF(ISBLANK(Base!$D16)," ",Base!$C16)</f>
        <v>KAT100</v>
      </c>
      <c r="H21" s="1">
        <f>IF(ISBLANK(Base!$F16)," ",Base!$F16)</f>
        <v>55</v>
      </c>
      <c r="K21" s="35" t="str">
        <f>IF(ISBLANK(Base!$D20)," ",Base!$B20)</f>
        <v>Europe</v>
      </c>
      <c r="L21" s="35" t="str">
        <f>IF(ISBLANK(Base!$D20)," ",Base!$C20)</f>
        <v>Nice by UTMB</v>
      </c>
      <c r="M21" s="1">
        <f>IF(ISBLANK(Base!$E20)," ",Base!$E20)</f>
        <v>700</v>
      </c>
      <c r="P21" s="35" t="str">
        <f>IF(ISBLANK(Base!$D4)," ",Base!$B4)</f>
        <v>Europe</v>
      </c>
      <c r="Q21" s="35" t="str">
        <f>IF(ISBLANK(Base!$D4)," ",Base!$C4)</f>
        <v>Restonica</v>
      </c>
      <c r="R21" s="1">
        <f>IF(ISBLANK(Base!$D4)," ",Base!$D4)</f>
        <v>18</v>
      </c>
      <c r="S21" s="1">
        <f>IF(ISBLANK(Base!$E4)," ",Base!$E4)</f>
        <v>650</v>
      </c>
      <c r="T21" s="59">
        <f>IF(ISBLANK(Base!$D4)," ",S21/R21)</f>
        <v>36.111111111111114</v>
      </c>
      <c r="U21" s="35" t="str">
        <f>IF(ISBLANK(Base!$D22)," ",Base!$B22)</f>
        <v>Europe</v>
      </c>
      <c r="V21" s="35" t="str">
        <f>IF(ISBLANK(Base!$D22)," ",Base!$C22)</f>
        <v>Mozart 100</v>
      </c>
      <c r="W21" s="57">
        <f>IF(ISBLANK(Base!$H22)," ",Base!$H22)</f>
        <v>0.1111111111111111</v>
      </c>
    </row>
    <row r="22" spans="1:23" x14ac:dyDescent="0.25">
      <c r="A22" s="35" t="str">
        <f>IF(ISBLANK(Base!$D13)," ",Base!$B13)</f>
        <v>Europe</v>
      </c>
      <c r="B22" s="35" t="str">
        <f>IF(ISBLANK(Base!$D13)," ",Base!$C13)</f>
        <v>Istria</v>
      </c>
      <c r="C22" s="1">
        <f>IF(ISBLANK(Base!$D13)," ",Base!$D13)</f>
        <v>21</v>
      </c>
      <c r="F22" s="35" t="str">
        <f>IF(ISBLANK(Base!$D23)," ",Base!$B23)</f>
        <v>Europe</v>
      </c>
      <c r="G22" s="35" t="str">
        <f>IF(ISBLANK(Base!$D23)," ",Base!$C23)</f>
        <v>Julian alps trail</v>
      </c>
      <c r="H22" s="1">
        <f>IF(ISBLANK(Base!$F23)," ",Base!$F23)</f>
        <v>55</v>
      </c>
      <c r="K22" s="37" t="str">
        <f>IF(ISBLANK(Base!$D37)," ",Base!$B37)</f>
        <v>Asie</v>
      </c>
      <c r="L22" s="37" t="str">
        <f>IF(ISBLANK(Base!$D37)," ",Base!$C37)</f>
        <v>Translantau</v>
      </c>
      <c r="M22" s="1">
        <f>IF(ISBLANK(Base!$E37)," ",Base!$E37)</f>
        <v>750</v>
      </c>
      <c r="P22" s="35" t="str">
        <f>IF(ISBLANK(Base!$D26)," ",Base!$B26)</f>
        <v>Europe</v>
      </c>
      <c r="Q22" s="35" t="str">
        <f>IF(ISBLANK(Base!$D26)," ",Base!$C26)</f>
        <v>Chianti Ultra trail</v>
      </c>
      <c r="R22" s="1">
        <f>IF(ISBLANK(Base!$D26)," ",Base!$D26)</f>
        <v>15</v>
      </c>
      <c r="S22" s="1">
        <f>IF(ISBLANK(Base!$E26)," ",Base!$E26)</f>
        <v>550</v>
      </c>
      <c r="T22" s="59">
        <f>IF(ISBLANK(Base!$D26)," ",S22/R22)</f>
        <v>36.666666666666664</v>
      </c>
      <c r="U22" s="35" t="str">
        <f>IF(ISBLANK(Base!$D13)," ",Base!$B13)</f>
        <v>Europe</v>
      </c>
      <c r="V22" s="35" t="str">
        <f>IF(ISBLANK(Base!$D13)," ",Base!$C13)</f>
        <v>Istria</v>
      </c>
      <c r="W22" s="57">
        <f>IF(ISBLANK(Base!$H13)," ",Base!$H13)</f>
        <v>9.2592592592592587E-2</v>
      </c>
    </row>
    <row r="23" spans="1:23" x14ac:dyDescent="0.25">
      <c r="A23" s="35" t="str">
        <f>IF(ISBLANK(Base!$D21)," ",Base!$B21)</f>
        <v>Europe</v>
      </c>
      <c r="B23" s="35" t="str">
        <f>IF(ISBLANK(Base!$D21)," ",Base!$C21)</f>
        <v>Mozart 100</v>
      </c>
      <c r="C23" s="1">
        <f>IF(ISBLANK(Base!$D21)," ",Base!$D21)</f>
        <v>21</v>
      </c>
      <c r="F23" s="35" t="str">
        <f>IF(ISBLANK(Base!$D13)," ",Base!$B13)</f>
        <v>Europe</v>
      </c>
      <c r="G23" s="35" t="str">
        <f>IF(ISBLANK(Base!$D13)," ",Base!$C13)</f>
        <v>Istria</v>
      </c>
      <c r="H23" s="1">
        <f>IF(ISBLANK(Base!$F13)," ",Base!$F13)</f>
        <v>59</v>
      </c>
      <c r="K23" s="10" t="str">
        <f>IF(ISBLANK(Base!$D32)," ",Base!$B32)</f>
        <v>Afrique</v>
      </c>
      <c r="L23" s="10" t="str">
        <f>IF(ISBLANK(Base!$D32)," ",Base!$C32)</f>
        <v>Mountain Ultra trail</v>
      </c>
      <c r="M23" s="1">
        <f>IF(ISBLANK(Base!$E32)," ",Base!$E32)</f>
        <v>790</v>
      </c>
      <c r="P23" s="36" t="str">
        <f>IF(ISBLANK(Base!$D31)," ",Base!$B31)</f>
        <v>Oceanie</v>
      </c>
      <c r="Q23" s="36" t="str">
        <f>IF(ISBLANK(Base!$D31)," ",Base!$C31)</f>
        <v>Ultra trail Kosciuszko</v>
      </c>
      <c r="R23" s="1">
        <f>IF(ISBLANK(Base!$D31)," ",Base!$D31)</f>
        <v>27</v>
      </c>
      <c r="S23" s="1">
        <f>IF(ISBLANK(Base!$E31)," ",Base!$E31)</f>
        <v>1000</v>
      </c>
      <c r="T23" s="59">
        <f>IF(ISBLANK(Base!$D31)," ",S23/R23)</f>
        <v>37.037037037037038</v>
      </c>
      <c r="U23" s="35" t="str">
        <f>IF(ISBLANK(Base!$D19)," ",Base!$B19)</f>
        <v>Europe</v>
      </c>
      <c r="V23" s="35" t="str">
        <f>IF(ISBLANK(Base!$D19)," ",Base!$C19)</f>
        <v>Kullamanen</v>
      </c>
      <c r="W23" s="57">
        <f>IF(ISBLANK(Base!$H19)," ",Base!$H19)</f>
        <v>0.09</v>
      </c>
    </row>
    <row r="24" spans="1:23" x14ac:dyDescent="0.25">
      <c r="A24" s="37" t="str">
        <f>IF(ISBLANK(Base!$D39)," ",Base!$B39)</f>
        <v>Asie</v>
      </c>
      <c r="B24" s="37" t="str">
        <f>IF(ISBLANK(Base!$D39)," ",Base!$C39)</f>
        <v>Utra trail Mount Yun</v>
      </c>
      <c r="C24" s="1">
        <f>IF(ISBLANK(Base!$D39)," ",Base!$D39)</f>
        <v>21</v>
      </c>
      <c r="F24" s="35" t="str">
        <f>IF(ISBLANK(Base!$D17)," ",Base!$B17)</f>
        <v>Europe</v>
      </c>
      <c r="G24" s="35" t="str">
        <f>IF(ISBLANK(Base!$D17)," ",Base!$C17)</f>
        <v>Alsace by UTMB</v>
      </c>
      <c r="H24" s="1">
        <f>IF(ISBLANK(Base!$F17)," ",Base!$F17)</f>
        <v>60</v>
      </c>
      <c r="K24" s="35" t="str">
        <f>IF(ISBLANK(Base!$D27)," ",Base!$B27)</f>
        <v>Europe</v>
      </c>
      <c r="L24" s="35" t="str">
        <f>IF(ISBLANK(Base!$D27)," ",Base!$C27)</f>
        <v>Chianti Ultra trail</v>
      </c>
      <c r="M24" s="1">
        <f>IF(ISBLANK(Base!$E27)," ",Base!$E27)</f>
        <v>800</v>
      </c>
      <c r="P24" s="35" t="str">
        <f>IF(ISBLANK(Base!$D24)," ",Base!$B24)</f>
        <v>Europe</v>
      </c>
      <c r="Q24" s="35" t="str">
        <f>IF(ISBLANK(Base!$D24)," ",Base!$C24)</f>
        <v>Julian alps trail</v>
      </c>
      <c r="R24" s="1">
        <f>IF(ISBLANK(Base!$D24)," ",Base!$D24)</f>
        <v>25</v>
      </c>
      <c r="S24" s="1">
        <f>IF(ISBLANK(Base!$E24)," ",Base!$E24)</f>
        <v>950</v>
      </c>
      <c r="T24" s="59">
        <f>IF(ISBLANK(Base!$D24)," ",S24/R24)</f>
        <v>38</v>
      </c>
      <c r="U24" s="35" t="str">
        <f>IF(ISBLANK(Base!$D15)," ",Base!$B15)</f>
        <v>Europe</v>
      </c>
      <c r="V24" s="35" t="str">
        <f>IF(ISBLANK(Base!$D15)," ",Base!$C15)</f>
        <v>Lavaredo</v>
      </c>
      <c r="W24" s="57">
        <f>IF(ISBLANK(Base!$H15)," ",Base!$H15)</f>
        <v>8.8888888888888892E-2</v>
      </c>
    </row>
    <row r="25" spans="1:23" x14ac:dyDescent="0.25">
      <c r="A25" s="11" t="str">
        <f>IF(ISBLANK(Base!$D41)," ",Base!$B41)</f>
        <v>Amérique</v>
      </c>
      <c r="B25" s="11" t="str">
        <f>IF(ISBLANK(Base!$D41)," ",Base!$C41)</f>
        <v>Desert RATS Trail running</v>
      </c>
      <c r="C25" s="1">
        <f>IF(ISBLANK(Base!$D41)," ",Base!$D41)</f>
        <v>21</v>
      </c>
      <c r="F25" s="37" t="str">
        <f>IF(ISBLANK(Base!$D37)," ",Base!$B37)</f>
        <v>Asie</v>
      </c>
      <c r="G25" s="37" t="str">
        <f>IF(ISBLANK(Base!$D37)," ",Base!$C37)</f>
        <v>Translantau</v>
      </c>
      <c r="H25" s="1">
        <f>IF(ISBLANK(Base!$F37)," ",Base!$F37)</f>
        <v>60</v>
      </c>
      <c r="K25" s="11" t="str">
        <f>IF(ISBLANK(Base!$D48)," ",Base!$B48)</f>
        <v>Amérique</v>
      </c>
      <c r="L25" s="11" t="str">
        <f>IF(ISBLANK(Base!$D48)," ",Base!$C48)</f>
        <v>Paraty Brazil</v>
      </c>
      <c r="M25" s="1">
        <f>IF(ISBLANK(Base!$E48)," ",Base!$E48)</f>
        <v>850</v>
      </c>
      <c r="P25" s="35" t="str">
        <f>IF(ISBLANK(Base!$D17)," ",Base!$B17)</f>
        <v>Europe</v>
      </c>
      <c r="Q25" s="35" t="str">
        <f>IF(ISBLANK(Base!$D17)," ",Base!$C17)</f>
        <v>Alsace by UTMB</v>
      </c>
      <c r="R25" s="1">
        <f>IF(ISBLANK(Base!$D17)," ",Base!$D17)</f>
        <v>34</v>
      </c>
      <c r="S25" s="1">
        <f>IF(ISBLANK(Base!$E17)," ",Base!$E17)</f>
        <v>1300</v>
      </c>
      <c r="T25" s="59">
        <f>IF(ISBLANK(Base!$D17)," ",S25/R25)</f>
        <v>38.235294117647058</v>
      </c>
      <c r="U25" s="35" t="str">
        <f>IF(ISBLANK(Base!$D21)," ",Base!$B21)</f>
        <v>Europe</v>
      </c>
      <c r="V25" s="35" t="str">
        <f>IF(ISBLANK(Base!$D21)," ",Base!$C21)</f>
        <v>Mozart 100</v>
      </c>
      <c r="W25" s="57">
        <f>IF(ISBLANK(Base!$H21)," ",Base!$H21)</f>
        <v>7.9545454545454544E-2</v>
      </c>
    </row>
    <row r="26" spans="1:23" x14ac:dyDescent="0.25">
      <c r="A26" s="11" t="str">
        <f>IF(ISBLANK(Base!$D43)," ",Base!$B43)</f>
        <v>Amérique</v>
      </c>
      <c r="B26" s="11" t="str">
        <f>IF(ISBLANK(Base!$D43)," ",Base!$C43)</f>
        <v>Valhöll Argentina</v>
      </c>
      <c r="C26" s="1">
        <f>IF(ISBLANK(Base!$D43)," ",Base!$D43)</f>
        <v>21</v>
      </c>
      <c r="F26" s="11" t="str">
        <f>IF(ISBLANK(Base!$D55)," ",Base!$B55)</f>
        <v>Amérique</v>
      </c>
      <c r="G26" s="11" t="str">
        <f>IF(ISBLANK(Base!$D55)," ",Base!$C55)</f>
        <v>Quito Trail Ecuador</v>
      </c>
      <c r="H26" s="1">
        <f>IF(ISBLANK(Base!$F55)," ",Base!$F55)</f>
        <v>62</v>
      </c>
      <c r="K26" s="11" t="str">
        <f>IF(ISBLANK(Base!$D43)," ",Base!$B43)</f>
        <v>Amérique</v>
      </c>
      <c r="L26" s="11" t="str">
        <f>IF(ISBLANK(Base!$D43)," ",Base!$C43)</f>
        <v>Valhöll Argentina</v>
      </c>
      <c r="M26" s="1">
        <f>IF(ISBLANK(Base!$E43)," ",Base!$E43)</f>
        <v>860</v>
      </c>
      <c r="P26" s="35" t="str">
        <f>IF(ISBLANK(Base!$D27)," ",Base!$B27)</f>
        <v>Europe</v>
      </c>
      <c r="Q26" s="35" t="str">
        <f>IF(ISBLANK(Base!$D27)," ",Base!$C27)</f>
        <v>Chianti Ultra trail</v>
      </c>
      <c r="R26" s="1">
        <f>IF(ISBLANK(Base!$D27)," ",Base!$D27)</f>
        <v>20</v>
      </c>
      <c r="S26" s="1">
        <f>IF(ISBLANK(Base!$E27)," ",Base!$E27)</f>
        <v>800</v>
      </c>
      <c r="T26" s="59">
        <f>IF(ISBLANK(Base!$D27)," ",S26/R26)</f>
        <v>40</v>
      </c>
      <c r="U26" s="35" t="str">
        <f>IF(ISBLANK(Base!$D8)," ",Base!$B8)</f>
        <v>Europe</v>
      </c>
      <c r="V26" s="35" t="str">
        <f>IF(ISBLANK(Base!$D8)," ",Base!$C8)</f>
        <v>Andora</v>
      </c>
      <c r="W26" s="57">
        <f>IF(ISBLANK(Base!$H8)," ",Base!$H8)</f>
        <v>7.5949367088607597E-2</v>
      </c>
    </row>
    <row r="27" spans="1:23" x14ac:dyDescent="0.25">
      <c r="A27" s="11" t="str">
        <f>IF(ISBLANK(Base!$D46)," ",Base!$B46)</f>
        <v>Amérique</v>
      </c>
      <c r="B27" s="11" t="str">
        <f>IF(ISBLANK(Base!$D46)," ",Base!$C46)</f>
        <v>Speedgoat mountain races</v>
      </c>
      <c r="C27" s="1">
        <f>IF(ISBLANK(Base!$D46)," ",Base!$D46)</f>
        <v>21</v>
      </c>
      <c r="F27" s="11" t="str">
        <f>IF(ISBLANK(Base!$D42)," ",Base!$B42)</f>
        <v>Amérique</v>
      </c>
      <c r="G27" s="11" t="str">
        <f>IF(ISBLANK(Base!$D42)," ",Base!$C42)</f>
        <v>Canyons endurance run (MAJOR =*2 RS)</v>
      </c>
      <c r="H27" s="1">
        <f>IF(ISBLANK(Base!$F42)," ",Base!$F42/$D$3/2)</f>
        <v>63.5</v>
      </c>
      <c r="K27" s="35" t="str">
        <f>IF(ISBLANK(Base!$D21)," ",Base!$B21)</f>
        <v>Europe</v>
      </c>
      <c r="L27" s="35" t="str">
        <f>IF(ISBLANK(Base!$D21)," ",Base!$C21)</f>
        <v>Mozart 100</v>
      </c>
      <c r="M27" s="1">
        <f>IF(ISBLANK(Base!$E21)," ",Base!$E21)</f>
        <v>900</v>
      </c>
      <c r="P27" s="10" t="str">
        <f>IF(ISBLANK(Base!$D34)," ",Base!$B34)</f>
        <v>Afrique</v>
      </c>
      <c r="Q27" s="10" t="str">
        <f>IF(ISBLANK(Base!$D34)," ",Base!$C34)</f>
        <v>Mauritius</v>
      </c>
      <c r="R27" s="1">
        <f>IF(ISBLANK(Base!$D34)," ",Base!$D34)</f>
        <v>22</v>
      </c>
      <c r="S27" s="1">
        <f>IF(ISBLANK(Base!$E34)," ",Base!$E34)</f>
        <v>900</v>
      </c>
      <c r="T27" s="59">
        <f>IF(ISBLANK(Base!$D34)," ",S27/R27)</f>
        <v>40.909090909090907</v>
      </c>
      <c r="U27" s="11" t="str">
        <f>IF(ISBLANK(Base!$D42)," ",Base!$B42)</f>
        <v>Amérique</v>
      </c>
      <c r="V27" s="11" t="str">
        <f>IF(ISBLANK(Base!$D42)," ",Base!$C42)</f>
        <v>Canyons endurance run (MAJOR =*2 RS)</v>
      </c>
      <c r="W27" s="57">
        <f>IF(ISBLANK(Base!$H42)," ",Base!$H42)</f>
        <v>6.7226890756302518E-2</v>
      </c>
    </row>
    <row r="28" spans="1:23" x14ac:dyDescent="0.25">
      <c r="A28" s="11" t="str">
        <f>IF(ISBLANK(Base!$D50)," ",Base!$B50)</f>
        <v>Amérique</v>
      </c>
      <c r="B28" s="11" t="str">
        <f>IF(ISBLANK(Base!$D50)," ",Base!$C50)</f>
        <v>Grindstone trail running festival</v>
      </c>
      <c r="C28" s="1">
        <f>IF(ISBLANK(Base!$D50)," ",Base!$D50)</f>
        <v>21</v>
      </c>
      <c r="F28" s="35" t="str">
        <f>IF(ISBLANK(Base!$D24)," ",Base!$B24)</f>
        <v>Europe</v>
      </c>
      <c r="G28" s="35" t="str">
        <f>IF(ISBLANK(Base!$D24)," ",Base!$C24)</f>
        <v>Julian alps trail</v>
      </c>
      <c r="H28" s="1">
        <f>IF(ISBLANK(Base!$F24)," ",Base!$F24)</f>
        <v>65</v>
      </c>
      <c r="K28" s="10" t="str">
        <f>IF(ISBLANK(Base!$D34)," ",Base!$B34)</f>
        <v>Afrique</v>
      </c>
      <c r="L28" s="10" t="str">
        <f>IF(ISBLANK(Base!$D34)," ",Base!$C34)</f>
        <v>Mauritius</v>
      </c>
      <c r="M28" s="1">
        <f>IF(ISBLANK(Base!$E34)," ",Base!$E34)</f>
        <v>900</v>
      </c>
      <c r="P28" s="11" t="str">
        <f>IF(ISBLANK(Base!$D43)," ",Base!$B43)</f>
        <v>Amérique</v>
      </c>
      <c r="Q28" s="11" t="str">
        <f>IF(ISBLANK(Base!$D43)," ",Base!$C43)</f>
        <v>Valhöll Argentina</v>
      </c>
      <c r="R28" s="1">
        <f>IF(ISBLANK(Base!$D43)," ",Base!$D43)</f>
        <v>21</v>
      </c>
      <c r="S28" s="1">
        <f>IF(ISBLANK(Base!$E43)," ",Base!$E43)</f>
        <v>860</v>
      </c>
      <c r="T28" s="59">
        <f>IF(ISBLANK(Base!$D43)," ",S28/R28)</f>
        <v>40.952380952380949</v>
      </c>
      <c r="U28" s="37" t="str">
        <f>IF(ISBLANK(Base!$D37)," ",Base!$B37)</f>
        <v>Asie</v>
      </c>
      <c r="V28" s="37" t="str">
        <f>IF(ISBLANK(Base!$D37)," ",Base!$C37)</f>
        <v>Translantau</v>
      </c>
      <c r="W28" s="57">
        <f>IF(ISBLANK(Base!$H37)," ",Base!$H37)</f>
        <v>5.2631578947368418E-2</v>
      </c>
    </row>
    <row r="29" spans="1:23" x14ac:dyDescent="0.25">
      <c r="A29" s="11" t="str">
        <f>IF(ISBLANK(Base!$D54)," ",Base!$B54)</f>
        <v>Amérique</v>
      </c>
      <c r="B29" s="11" t="str">
        <f>IF(ISBLANK(Base!$D54)," ",Base!$C54)</f>
        <v>Kodiak</v>
      </c>
      <c r="C29" s="1">
        <f>IF(ISBLANK(Base!$D54)," ",Base!$D54)</f>
        <v>21</v>
      </c>
      <c r="F29" s="35" t="str">
        <f>IF(ISBLANK(Base!$D11)," ",Base!$B11)</f>
        <v>Europe</v>
      </c>
      <c r="G29" s="35" t="str">
        <f>IF(ISBLANK(Base!$D11)," ",Base!$C11)</f>
        <v>Eiger</v>
      </c>
      <c r="H29" s="1">
        <f>IF(ISBLANK(Base!$F11)," ",Base!$F11)</f>
        <v>70</v>
      </c>
      <c r="K29" s="35" t="str">
        <f>IF(ISBLANK(Base!$D24)," ",Base!$B24)</f>
        <v>Europe</v>
      </c>
      <c r="L29" s="35" t="str">
        <f>IF(ISBLANK(Base!$D24)," ",Base!$C24)</f>
        <v>Julian alps trail</v>
      </c>
      <c r="M29" s="1">
        <f>IF(ISBLANK(Base!$E24)," ",Base!$E24)</f>
        <v>950</v>
      </c>
      <c r="P29" s="35" t="str">
        <f>IF(ISBLANK(Base!$D22)," ",Base!$B22)</f>
        <v>Europe</v>
      </c>
      <c r="Q29" s="35" t="str">
        <f>IF(ISBLANK(Base!$D22)," ",Base!$C22)</f>
        <v>Mozart 100</v>
      </c>
      <c r="R29" s="1">
        <f>IF(ISBLANK(Base!$D22)," ",Base!$D22)</f>
        <v>31</v>
      </c>
      <c r="S29" s="1">
        <f>IF(ISBLANK(Base!$E22)," ",Base!$E22)</f>
        <v>1300</v>
      </c>
      <c r="T29" s="59">
        <f>IF(ISBLANK(Base!$D22)," ",S29/R29)</f>
        <v>41.935483870967744</v>
      </c>
      <c r="U29" s="36" t="str">
        <f>IF(ISBLANK(Base!$D30)," ",Base!$B30)</f>
        <v>Oceanie</v>
      </c>
      <c r="V29" s="36" t="str">
        <f>IF(ISBLANK(Base!$D30)," ",Base!$C30)</f>
        <v xml:space="preserve">Ultra trail Australia </v>
      </c>
      <c r="W29" s="57">
        <f>IF(ISBLANK(Base!$H30)," ",Base!$H30)</f>
        <v>5.1724137931034482E-2</v>
      </c>
    </row>
    <row r="30" spans="1:23" x14ac:dyDescent="0.25">
      <c r="A30" s="35" t="str">
        <f>IF(ISBLANK(Base!$D20)," ",Base!$B20)</f>
        <v>Europe</v>
      </c>
      <c r="B30" s="35" t="str">
        <f>IF(ISBLANK(Base!$D20)," ",Base!$C20)</f>
        <v>Nice by UTMB</v>
      </c>
      <c r="C30" s="1">
        <f>IF(ISBLANK(Base!$D20)," ",Base!$D20)</f>
        <v>22</v>
      </c>
      <c r="F30" s="11" t="str">
        <f>IF(ISBLANK(Base!$D46)," ",Base!$B46)</f>
        <v>Amérique</v>
      </c>
      <c r="G30" s="11" t="str">
        <f>IF(ISBLANK(Base!$D46)," ",Base!$C46)</f>
        <v>Speedgoat mountain races</v>
      </c>
      <c r="H30" s="1">
        <f>IF(ISBLANK(Base!$F46)," ",Base!$F46)</f>
        <v>72</v>
      </c>
      <c r="K30" s="35" t="str">
        <f>IF(ISBLANK(Base!$D11)," ",Base!$B11)</f>
        <v>Europe</v>
      </c>
      <c r="L30" s="35" t="str">
        <f>IF(ISBLANK(Base!$D11)," ",Base!$C11)</f>
        <v>Eiger</v>
      </c>
      <c r="M30" s="1">
        <f>IF(ISBLANK(Base!$E11)," ",Base!$E11)</f>
        <v>960</v>
      </c>
      <c r="P30" s="35" t="str">
        <f>IF(ISBLANK(Base!$D21)," ",Base!$B21)</f>
        <v>Europe</v>
      </c>
      <c r="Q30" s="35" t="str">
        <f>IF(ISBLANK(Base!$D21)," ",Base!$C21)</f>
        <v>Mozart 100</v>
      </c>
      <c r="R30" s="1">
        <f>IF(ISBLANK(Base!$D21)," ",Base!$D21)</f>
        <v>21</v>
      </c>
      <c r="S30" s="1">
        <f>IF(ISBLANK(Base!$E21)," ",Base!$E21)</f>
        <v>900</v>
      </c>
      <c r="T30" s="59">
        <f>IF(ISBLANK(Base!$D21)," ",S30/R30)</f>
        <v>42.857142857142854</v>
      </c>
      <c r="U30" s="11" t="str">
        <f>IF(ISBLANK(Base!$D46)," ",Base!$B46)</f>
        <v>Amérique</v>
      </c>
      <c r="V30" s="11" t="str">
        <f>IF(ISBLANK(Base!$D46)," ",Base!$C46)</f>
        <v>Speedgoat mountain races</v>
      </c>
      <c r="W30" s="57">
        <f>IF(ISBLANK(Base!$H46)," ",Base!$H46)</f>
        <v>4.3478260869565216E-2</v>
      </c>
    </row>
    <row r="31" spans="1:23" x14ac:dyDescent="0.25">
      <c r="A31" s="36" t="str">
        <f>IF(ISBLANK(Base!$D30)," ",Base!$B30)</f>
        <v>Oceanie</v>
      </c>
      <c r="B31" s="36" t="str">
        <f>IF(ISBLANK(Base!$D30)," ",Base!$C30)</f>
        <v xml:space="preserve">Ultra trail Australia </v>
      </c>
      <c r="C31" s="1">
        <f>IF(ISBLANK(Base!$D30)," ",Base!$D30)</f>
        <v>22</v>
      </c>
      <c r="F31" s="35" t="str">
        <f>IF(ISBLANK(Base!$D9)," ",Base!$B9)</f>
        <v>Europe</v>
      </c>
      <c r="G31" s="35" t="str">
        <f>IF(ISBLANK(Base!$D9)," ",Base!$C9)</f>
        <v>Wildstrubel</v>
      </c>
      <c r="H31" s="1">
        <f>IF(ISBLANK(Base!$F9)," ",Base!$F9)</f>
        <v>75</v>
      </c>
      <c r="K31" s="35" t="str">
        <f>IF(ISBLANK(Base!$D15)," ",Base!$B15)</f>
        <v>Europe</v>
      </c>
      <c r="L31" s="35" t="str">
        <f>IF(ISBLANK(Base!$D15)," ",Base!$C15)</f>
        <v>Lavaredo</v>
      </c>
      <c r="M31" s="1">
        <f>IF(ISBLANK(Base!$E15)," ",Base!$E15)</f>
        <v>1000</v>
      </c>
      <c r="P31" s="37" t="str">
        <f>IF(ISBLANK(Base!$D35)," ",Base!$B35)</f>
        <v>Asie</v>
      </c>
      <c r="Q31" s="37" t="str">
        <f>IF(ISBLANK(Base!$D35)," ",Base!$C35)</f>
        <v>Amazean Jungle Thailand</v>
      </c>
      <c r="R31" s="1">
        <f>IF(ISBLANK(Base!$D35)," ",Base!$D35)</f>
        <v>28</v>
      </c>
      <c r="S31" s="1">
        <f>IF(ISBLANK(Base!$E35)," ",Base!$E35)</f>
        <v>1200</v>
      </c>
      <c r="T31" s="59">
        <f>IF(ISBLANK(Base!$D35)," ",S31/R31)</f>
        <v>42.857142857142854</v>
      </c>
      <c r="U31" s="11" t="str">
        <f>IF(ISBLANK(Base!$D51)," ",Base!$B51)</f>
        <v>Amérique</v>
      </c>
      <c r="V31" s="11" t="str">
        <f>IF(ISBLANK(Base!$D51)," ",Base!$C51)</f>
        <v>Puerto Vallarta Mexico</v>
      </c>
      <c r="W31" s="57">
        <f>IF(ISBLANK(Base!$H51)," ",Base!$H51)</f>
        <v>0.04</v>
      </c>
    </row>
    <row r="32" spans="1:23" x14ac:dyDescent="0.25">
      <c r="A32" s="10" t="str">
        <f>IF(ISBLANK(Base!$D34)," ",Base!$B34)</f>
        <v>Afrique</v>
      </c>
      <c r="B32" s="10" t="str">
        <f>IF(ISBLANK(Base!$D34)," ",Base!$C34)</f>
        <v>Mauritius</v>
      </c>
      <c r="C32" s="1">
        <f>IF(ISBLANK(Base!$D34)," ",Base!$D34)</f>
        <v>22</v>
      </c>
      <c r="F32" s="10" t="str">
        <f>IF(ISBLANK(Base!$D34)," ",Base!$B34)</f>
        <v>Afrique</v>
      </c>
      <c r="G32" s="10" t="str">
        <f>IF(ISBLANK(Base!$D34)," ",Base!$C34)</f>
        <v>Mauritius</v>
      </c>
      <c r="H32" s="1">
        <f>IF(ISBLANK(Base!$F34)," ",Base!$F34)</f>
        <v>75</v>
      </c>
      <c r="K32" s="36" t="str">
        <f>IF(ISBLANK(Base!$D30)," ",Base!$B30)</f>
        <v>Oceanie</v>
      </c>
      <c r="L32" s="36" t="str">
        <f>IF(ISBLANK(Base!$D30)," ",Base!$C30)</f>
        <v xml:space="preserve">Ultra trail Australia </v>
      </c>
      <c r="M32" s="1">
        <f>IF(ISBLANK(Base!$E30)," ",Base!$E30)</f>
        <v>1000</v>
      </c>
      <c r="P32" s="36" t="str">
        <f>IF(ISBLANK(Base!$D30)," ",Base!$B30)</f>
        <v>Oceanie</v>
      </c>
      <c r="Q32" s="36" t="str">
        <f>IF(ISBLANK(Base!$D30)," ",Base!$C30)</f>
        <v xml:space="preserve">Ultra trail Australia </v>
      </c>
      <c r="R32" s="1">
        <f>IF(ISBLANK(Base!$D30)," ",Base!$D30)</f>
        <v>22</v>
      </c>
      <c r="S32" s="1">
        <f>IF(ISBLANK(Base!$E30)," ",Base!$E30)</f>
        <v>1000</v>
      </c>
      <c r="T32" s="59">
        <f>IF(ISBLANK(Base!$D30)," ",S32/R32)</f>
        <v>45.454545454545453</v>
      </c>
      <c r="U32" s="35" t="str">
        <f>IF(ISBLANK(Base!$D16)," ",Base!$B16)</f>
        <v>Europe</v>
      </c>
      <c r="V32" s="35" t="str">
        <f>IF(ISBLANK(Base!$D16)," ",Base!$C16)</f>
        <v>KAT100</v>
      </c>
      <c r="W32" s="57">
        <f>IF(ISBLANK(Base!$H16)," ",Base!$H16)</f>
        <v>0</v>
      </c>
    </row>
    <row r="33" spans="1:23" x14ac:dyDescent="0.25">
      <c r="A33" s="36" t="str">
        <f>IF(ISBLANK(Base!$D29)," ",Base!$B29)</f>
        <v>Oceanie</v>
      </c>
      <c r="B33" s="36" t="str">
        <f>IF(ISBLANK(Base!$D29)," ",Base!$C29)</f>
        <v>Tarawera Ultramarathon</v>
      </c>
      <c r="C33" s="1">
        <f>IF(ISBLANK(Base!$D29)," ",Base!$D29)</f>
        <v>23</v>
      </c>
      <c r="F33" s="37" t="str">
        <f>IF(ISBLANK(Base!$D36)," ",Base!$B36)</f>
        <v>Asie</v>
      </c>
      <c r="G33" s="37" t="str">
        <f>IF(ISBLANK(Base!$D36)," ",Base!$C36)</f>
        <v>Transjeju</v>
      </c>
      <c r="H33" s="1">
        <f>IF(ISBLANK(Base!$F36)," ",Base!$F36)</f>
        <v>75</v>
      </c>
      <c r="K33" s="36" t="str">
        <f>IF(ISBLANK(Base!$D31)," ",Base!$B31)</f>
        <v>Oceanie</v>
      </c>
      <c r="L33" s="36" t="str">
        <f>IF(ISBLANK(Base!$D31)," ",Base!$C31)</f>
        <v>Ultra trail Kosciuszko</v>
      </c>
      <c r="M33" s="1">
        <f>IF(ISBLANK(Base!$E31)," ",Base!$E31)</f>
        <v>1000</v>
      </c>
      <c r="P33" s="11" t="str">
        <f>IF(ISBLANK(Base!$D49)," ",Base!$B49)</f>
        <v>Amérique</v>
      </c>
      <c r="Q33" s="11" t="str">
        <f>IF(ISBLANK(Base!$D49)," ",Base!$C49)</f>
        <v>Paraty Brazil</v>
      </c>
      <c r="R33" s="1">
        <f>IF(ISBLANK(Base!$D49)," ",Base!$D49)</f>
        <v>33</v>
      </c>
      <c r="S33" s="1">
        <f>IF(ISBLANK(Base!$E49)," ",Base!$E49)</f>
        <v>1500</v>
      </c>
      <c r="T33" s="59">
        <f>IF(ISBLANK(Base!$D49)," ",S33/R33)</f>
        <v>45.454545454545453</v>
      </c>
      <c r="U33" s="36" t="str">
        <f>IF(ISBLANK(Base!$D29)," ",Base!$B29)</f>
        <v>Oceanie</v>
      </c>
      <c r="V33" s="36" t="str">
        <f>IF(ISBLANK(Base!$D29)," ",Base!$C29)</f>
        <v>Tarawera Ultramarathon</v>
      </c>
      <c r="W33" s="57">
        <f>IF(ISBLANK(Base!$H29)," ",Base!$H29)</f>
        <v>0</v>
      </c>
    </row>
    <row r="34" spans="1:23" x14ac:dyDescent="0.25">
      <c r="A34" s="35" t="str">
        <f>IF(ISBLANK(Base!$D16)," ",Base!$B16)</f>
        <v>Europe</v>
      </c>
      <c r="B34" s="35" t="str">
        <f>IF(ISBLANK(Base!$D16)," ",Base!$C16)</f>
        <v>KAT100</v>
      </c>
      <c r="C34" s="1">
        <f>IF(ISBLANK(Base!$D16)," ",Base!$D16)</f>
        <v>24</v>
      </c>
      <c r="F34" s="11" t="str">
        <f>IF(ISBLANK(Base!$D51)," ",Base!$B51)</f>
        <v>Amérique</v>
      </c>
      <c r="G34" s="11" t="str">
        <f>IF(ISBLANK(Base!$D51)," ",Base!$C51)</f>
        <v>Puerto Vallarta Mexico</v>
      </c>
      <c r="H34" s="1">
        <f>IF(ISBLANK(Base!$F51)," ",Base!$F51)</f>
        <v>78</v>
      </c>
      <c r="K34" s="11" t="str">
        <f>IF(ISBLANK(Base!$D51)," ",Base!$B51)</f>
        <v>Amérique</v>
      </c>
      <c r="L34" s="11" t="str">
        <f>IF(ISBLANK(Base!$D51)," ",Base!$C51)</f>
        <v>Puerto Vallarta Mexico</v>
      </c>
      <c r="M34" s="1">
        <f>IF(ISBLANK(Base!$E51)," ",Base!$E51)</f>
        <v>1000</v>
      </c>
      <c r="P34" s="35" t="str">
        <f>IF(ISBLANK(Base!$D9)," ",Base!$B9)</f>
        <v>Europe</v>
      </c>
      <c r="Q34" s="35" t="str">
        <f>IF(ISBLANK(Base!$D9)," ",Base!$C9)</f>
        <v>Wildstrubel</v>
      </c>
      <c r="R34" s="1">
        <f>IF(ISBLANK(Base!$D9)," ",Base!$D9)</f>
        <v>26</v>
      </c>
      <c r="S34" s="1">
        <f>IF(ISBLANK(Base!$E9)," ",Base!$E9)</f>
        <v>1200</v>
      </c>
      <c r="T34" s="59">
        <f>IF(ISBLANK(Base!$D9)," ",S34/R34)</f>
        <v>46.153846153846153</v>
      </c>
      <c r="U34" s="36" t="str">
        <f>IF(ISBLANK(Base!$D31)," ",Base!$B31)</f>
        <v>Oceanie</v>
      </c>
      <c r="V34" s="36" t="str">
        <f>IF(ISBLANK(Base!$D31)," ",Base!$C31)</f>
        <v>Ultra trail Kosciuszko</v>
      </c>
      <c r="W34" s="57">
        <f>IF(ISBLANK(Base!$H31)," ",Base!$H31)</f>
        <v>0</v>
      </c>
    </row>
    <row r="35" spans="1:23" x14ac:dyDescent="0.25">
      <c r="A35" s="35" t="str">
        <f>IF(ISBLANK(Base!$D28)," ",Base!$B28)</f>
        <v>Europe</v>
      </c>
      <c r="B35" s="35" t="str">
        <f>IF(ISBLANK(Base!$D28)," ",Base!$C28)</f>
        <v>Tenerife</v>
      </c>
      <c r="C35" s="1">
        <f>IF(ISBLANK(Base!$D28)," ",Base!$D28)</f>
        <v>24</v>
      </c>
      <c r="F35" s="11" t="str">
        <f>IF(ISBLANK(Base!$D53)," ",Base!$B53)</f>
        <v>Amérique</v>
      </c>
      <c r="G35" s="11" t="str">
        <f>IF(ISBLANK(Base!$D53)," ",Base!$C53)</f>
        <v>Ultra Trail Whistler</v>
      </c>
      <c r="H35" s="1">
        <f>IF(ISBLANK(Base!$F53)," ",Base!$F53)</f>
        <v>85</v>
      </c>
      <c r="K35" s="11" t="str">
        <f>IF(ISBLANK(Base!$D55)," ",Base!$B55)</f>
        <v>Amérique</v>
      </c>
      <c r="L35" s="11" t="str">
        <f>IF(ISBLANK(Base!$D55)," ",Base!$C55)</f>
        <v>Quito Trail Ecuador</v>
      </c>
      <c r="M35" s="1">
        <f>IF(ISBLANK(Base!$E55)," ",Base!$E55)</f>
        <v>1100</v>
      </c>
      <c r="P35" s="11" t="str">
        <f>IF(ISBLANK(Base!$D52)," ",Base!$B52)</f>
        <v>Amérique</v>
      </c>
      <c r="Q35" s="11" t="str">
        <f>IF(ISBLANK(Base!$D52)," ",Base!$C52)</f>
        <v>Puerto Vallarta Mexico</v>
      </c>
      <c r="R35" s="1">
        <f>IF(ISBLANK(Base!$D52)," ",Base!$D52)</f>
        <v>33</v>
      </c>
      <c r="S35" s="1">
        <f>IF(ISBLANK(Base!$E52)," ",Base!$E52)</f>
        <v>1550</v>
      </c>
      <c r="T35" s="59">
        <f>IF(ISBLANK(Base!$D52)," ",S35/R35)</f>
        <v>46.969696969696969</v>
      </c>
      <c r="U35" s="37" t="str">
        <f>IF(ISBLANK(Base!$D36)," ",Base!$B36)</f>
        <v>Asie</v>
      </c>
      <c r="V35" s="37" t="str">
        <f>IF(ISBLANK(Base!$D36)," ",Base!$C36)</f>
        <v>Transjeju</v>
      </c>
      <c r="W35" s="57">
        <f>IF(ISBLANK(Base!$H36)," ",Base!$H36)</f>
        <v>0</v>
      </c>
    </row>
    <row r="36" spans="1:23" x14ac:dyDescent="0.25">
      <c r="A36" s="10" t="str">
        <f>IF(ISBLANK(Base!$D32)," ",Base!$B32)</f>
        <v>Afrique</v>
      </c>
      <c r="B36" s="10" t="str">
        <f>IF(ISBLANK(Base!$D32)," ",Base!$C32)</f>
        <v>Mountain Ultra trail</v>
      </c>
      <c r="C36" s="1">
        <f>IF(ISBLANK(Base!$D32)," ",Base!$D32)</f>
        <v>24</v>
      </c>
      <c r="F36" s="11" t="str">
        <f>IF(ISBLANK(Base!$D48)," ",Base!$B48)</f>
        <v>Amérique</v>
      </c>
      <c r="G36" s="11" t="str">
        <f>IF(ISBLANK(Base!$D48)," ",Base!$C48)</f>
        <v>Paraty Brazil</v>
      </c>
      <c r="H36" s="1">
        <f>IF(ISBLANK(Base!$F48)," ",Base!$F48)</f>
        <v>87</v>
      </c>
      <c r="K36" s="35" t="str">
        <f>IF(ISBLANK(Base!$D9)," ",Base!$B9)</f>
        <v>Europe</v>
      </c>
      <c r="L36" s="35" t="str">
        <f>IF(ISBLANK(Base!$D9)," ",Base!$C9)</f>
        <v>Wildstrubel</v>
      </c>
      <c r="M36" s="1">
        <f>IF(ISBLANK(Base!$E9)," ",Base!$E9)</f>
        <v>1200</v>
      </c>
      <c r="P36" s="35" t="str">
        <f>IF(ISBLANK(Base!$D15)," ",Base!$B15)</f>
        <v>Europe</v>
      </c>
      <c r="Q36" s="35" t="str">
        <f>IF(ISBLANK(Base!$D15)," ",Base!$C15)</f>
        <v>Lavaredo</v>
      </c>
      <c r="R36" s="1">
        <f>IF(ISBLANK(Base!$D15)," ",Base!$D15)</f>
        <v>20</v>
      </c>
      <c r="S36" s="1">
        <f>IF(ISBLANK(Base!$E15)," ",Base!$E15)</f>
        <v>1000</v>
      </c>
      <c r="T36" s="59">
        <f>IF(ISBLANK(Base!$D15)," ",S36/R36)</f>
        <v>50</v>
      </c>
      <c r="U36" s="37" t="str">
        <f>IF(ISBLANK(Base!$D35)," ",Base!$B35)</f>
        <v>Asie</v>
      </c>
      <c r="V36" s="37" t="str">
        <f>IF(ISBLANK(Base!$D35)," ",Base!$C35)</f>
        <v>Amazean Jungle Thailand</v>
      </c>
      <c r="W36" s="57">
        <f>IF(ISBLANK(Base!$H35)," ",Base!$H35)</f>
        <v>-3.5714285714285712E-2</v>
      </c>
    </row>
    <row r="37" spans="1:23" x14ac:dyDescent="0.25">
      <c r="A37" s="11" t="str">
        <f>IF(ISBLANK(Base!$D48)," ",Base!$B48)</f>
        <v>Amérique</v>
      </c>
      <c r="B37" s="11" t="str">
        <f>IF(ISBLANK(Base!$D48)," ",Base!$C48)</f>
        <v>Paraty Brazil</v>
      </c>
      <c r="C37" s="1">
        <f>IF(ISBLANK(Base!$D48)," ",Base!$D48)</f>
        <v>24</v>
      </c>
      <c r="F37" s="35" t="str">
        <f>IF(ISBLANK(Base!$D10)," ",Base!$B10)</f>
        <v>Europe</v>
      </c>
      <c r="G37" s="35" t="str">
        <f>IF(ISBLANK(Base!$D10)," ",Base!$C10)</f>
        <v>Verbier Saint Bernard</v>
      </c>
      <c r="H37" s="1">
        <f>IF(ISBLANK(Base!$F10)," ",Base!$F10)</f>
        <v>90</v>
      </c>
      <c r="K37" s="35" t="str">
        <f>IF(ISBLANK(Base!$D25)," ",Base!$B25)</f>
        <v>Europe</v>
      </c>
      <c r="L37" s="35" t="str">
        <f>IF(ISBLANK(Base!$D25)," ",Base!$C25)</f>
        <v>UTMB</v>
      </c>
      <c r="M37" s="1">
        <f>IF(ISBLANK(Base!$E25)," ",Base!$E25)</f>
        <v>1200</v>
      </c>
      <c r="P37" s="11" t="str">
        <f>IF(ISBLANK(Base!$D51)," ",Base!$B51)</f>
        <v>Amérique</v>
      </c>
      <c r="Q37" s="11" t="str">
        <f>IF(ISBLANK(Base!$D51)," ",Base!$C51)</f>
        <v>Puerto Vallarta Mexico</v>
      </c>
      <c r="R37" s="1">
        <f>IF(ISBLANK(Base!$D51)," ",Base!$D51)</f>
        <v>20</v>
      </c>
      <c r="S37" s="1">
        <f>IF(ISBLANK(Base!$E51)," ",Base!$E51)</f>
        <v>1000</v>
      </c>
      <c r="T37" s="59">
        <f>IF(ISBLANK(Base!$D51)," ",S37/R37)</f>
        <v>50</v>
      </c>
      <c r="U37" s="10" t="str">
        <f>IF(ISBLANK(Base!$D32)," ",Base!$B32)</f>
        <v>Afrique</v>
      </c>
      <c r="V37" s="10" t="str">
        <f>IF(ISBLANK(Base!$D32)," ",Base!$C32)</f>
        <v>Mountain Ultra trail</v>
      </c>
      <c r="W37" s="57">
        <f>IF(ISBLANK(Base!$H32)," ",Base!$H32)</f>
        <v>-0.06</v>
      </c>
    </row>
    <row r="38" spans="1:23" x14ac:dyDescent="0.25">
      <c r="A38" s="11" t="str">
        <f>IF(ISBLANK(Base!$D53)," ",Base!$B53)</f>
        <v>Amérique</v>
      </c>
      <c r="B38" s="11" t="str">
        <f>IF(ISBLANK(Base!$D53)," ",Base!$C53)</f>
        <v>Ultra Trail Whistler</v>
      </c>
      <c r="C38" s="1">
        <f>IF(ISBLANK(Base!$D53)," ",Base!$D53)</f>
        <v>24</v>
      </c>
      <c r="F38" s="11" t="str">
        <f>IF(ISBLANK(Base!$D47)," ",Base!$B47)</f>
        <v>Amérique</v>
      </c>
      <c r="G38" s="11" t="str">
        <f>IF(ISBLANK(Base!$D47)," ",Base!$C47)</f>
        <v>Speedgoat mountain races</v>
      </c>
      <c r="H38" s="1">
        <f>IF(ISBLANK(Base!$F47)," ",Base!$F47)</f>
        <v>90</v>
      </c>
      <c r="K38" s="37" t="str">
        <f>IF(ISBLANK(Base!$D35)," ",Base!$B35)</f>
        <v>Asie</v>
      </c>
      <c r="L38" s="37" t="str">
        <f>IF(ISBLANK(Base!$D35)," ",Base!$C35)</f>
        <v>Amazean Jungle Thailand</v>
      </c>
      <c r="M38" s="1">
        <f>IF(ISBLANK(Base!$E35)," ",Base!$E35)</f>
        <v>1200</v>
      </c>
      <c r="P38" s="37" t="str">
        <f>IF(ISBLANK(Base!$D38)," ",Base!$B38)</f>
        <v>Asie</v>
      </c>
      <c r="Q38" s="37" t="str">
        <f>IF(ISBLANK(Base!$D38)," ",Base!$C38)</f>
        <v>Doi Inthanon thailand (MAJOR =*2 RS)</v>
      </c>
      <c r="R38" s="1">
        <f>IF(ISBLANK(Base!$D38)," ",Base!$D38/$D$3/2)</f>
        <v>12.5</v>
      </c>
      <c r="S38" s="1">
        <f>IF(ISBLANK(Base!$E38)," ",Base!$E38/$D$3/2)</f>
        <v>645</v>
      </c>
      <c r="T38" s="59">
        <f>IF(ISBLANK(Base!$D38)," ",S38/R38)</f>
        <v>51.6</v>
      </c>
      <c r="U38" s="11" t="str">
        <f>IF(ISBLANK(Base!$D43)," ",Base!$B43)</f>
        <v>Amérique</v>
      </c>
      <c r="V38" s="11" t="str">
        <f>IF(ISBLANK(Base!$D43)," ",Base!$C43)</f>
        <v>Valhöll Argentina</v>
      </c>
      <c r="W38" s="57">
        <f>IF(ISBLANK(Base!$H43)," ",Base!$H43)</f>
        <v>-8.1632653061224483E-2</v>
      </c>
    </row>
    <row r="39" spans="1:23" x14ac:dyDescent="0.25">
      <c r="A39" s="35" t="str">
        <f>IF(ISBLANK(Base!$D18)," ",Base!$B18)</f>
        <v>Europe</v>
      </c>
      <c r="B39" s="35" t="str">
        <f>IF(ISBLANK(Base!$D18)," ",Base!$C18)</f>
        <v>Snowdonia</v>
      </c>
      <c r="C39" s="1">
        <f>IF(ISBLANK(Base!$D18)," ",Base!$D18)</f>
        <v>25</v>
      </c>
      <c r="F39" s="36" t="str">
        <f>IF(ISBLANK(Base!$D29)," ",Base!$B29)</f>
        <v>Oceanie</v>
      </c>
      <c r="G39" s="36" t="str">
        <f>IF(ISBLANK(Base!$D29)," ",Base!$C29)</f>
        <v>Tarawera Ultramarathon</v>
      </c>
      <c r="H39" s="1">
        <f>IF(ISBLANK(Base!$F29)," ",Base!$F29)</f>
        <v>94</v>
      </c>
      <c r="K39" s="11" t="str">
        <f>IF(ISBLANK(Base!$D44)," ",Base!$B44)</f>
        <v>Amérique</v>
      </c>
      <c r="L39" s="11" t="str">
        <f>IF(ISBLANK(Base!$D44)," ",Base!$C44)</f>
        <v>Valhöll Argentina</v>
      </c>
      <c r="M39" s="1">
        <f>IF(ISBLANK(Base!$E44)," ",Base!$E44)</f>
        <v>1250</v>
      </c>
      <c r="P39" s="35" t="str">
        <f>IF(ISBLANK(Base!$D18)," ",Base!$B18)</f>
        <v>Europe</v>
      </c>
      <c r="Q39" s="35" t="str">
        <f>IF(ISBLANK(Base!$D18)," ",Base!$C18)</f>
        <v>Snowdonia</v>
      </c>
      <c r="R39" s="1">
        <f>IF(ISBLANK(Base!$D18)," ",Base!$D18)</f>
        <v>25</v>
      </c>
      <c r="S39" s="1">
        <f>IF(ISBLANK(Base!$E18)," ",Base!$E18)</f>
        <v>1300</v>
      </c>
      <c r="T39" s="59">
        <f>IF(ISBLANK(Base!$D18)," ",S39/R39)</f>
        <v>52</v>
      </c>
      <c r="U39" s="11" t="str">
        <f>IF(ISBLANK(Base!$D44)," ",Base!$B44)</f>
        <v>Amérique</v>
      </c>
      <c r="V39" s="11" t="str">
        <f>IF(ISBLANK(Base!$D44)," ",Base!$C44)</f>
        <v>Valhöll Argentina</v>
      </c>
      <c r="W39" s="57">
        <f>IF(ISBLANK(Base!$H44)," ",Base!$H44)</f>
        <v>-0.32126696832579188</v>
      </c>
    </row>
    <row r="40" spans="1:23" x14ac:dyDescent="0.25">
      <c r="A40" s="35" t="str">
        <f>IF(ISBLANK(Base!$D24)," ",Base!$B24)</f>
        <v>Europe</v>
      </c>
      <c r="B40" s="35" t="str">
        <f>IF(ISBLANK(Base!$D24)," ",Base!$C24)</f>
        <v>Julian alps trail</v>
      </c>
      <c r="C40" s="1">
        <f>IF(ISBLANK(Base!$D24)," ",Base!$D24)</f>
        <v>25</v>
      </c>
      <c r="F40" s="11" t="str">
        <f>IF(ISBLANK(Base!$D56)," ",Base!$B56)</f>
        <v>Amérique</v>
      </c>
      <c r="G40" s="11" t="str">
        <f>IF(ISBLANK(Base!$D56)," ",Base!$C56)</f>
        <v>Quito Trail Ecuador</v>
      </c>
      <c r="H40" s="1">
        <f>IF(ISBLANK(Base!$F56)," ",Base!$F56)</f>
        <v>94</v>
      </c>
      <c r="K40" s="35" t="str">
        <f>IF(ISBLANK(Base!$D17)," ",Base!$B17)</f>
        <v>Europe</v>
      </c>
      <c r="L40" s="35" t="str">
        <f>IF(ISBLANK(Base!$D17)," ",Base!$C17)</f>
        <v>Alsace by UTMB</v>
      </c>
      <c r="M40" s="1">
        <f>IF(ISBLANK(Base!$E17)," ",Base!$E17)</f>
        <v>1300</v>
      </c>
      <c r="P40" s="35" t="str">
        <f>IF(ISBLANK(Base!$D6)," ",Base!$B6)</f>
        <v>Europe</v>
      </c>
      <c r="Q40" s="35" t="str">
        <f>IF(ISBLANK(Base!$D6)," ",Base!$C6)</f>
        <v>Val d'Aran (MAJOR =*2 RS)</v>
      </c>
      <c r="R40" s="1">
        <f>IF(ISBLANK(Base!$D6)," ",Base!$D6/$D$3/2)</f>
        <v>7.5</v>
      </c>
      <c r="S40" s="1">
        <f>IF(ISBLANK(Base!$E6)," ",Base!$E6/$D$3/2)</f>
        <v>400</v>
      </c>
      <c r="T40" s="59">
        <f>IF(ISBLANK(Base!$D6)," ",S40/R40)</f>
        <v>53.333333333333336</v>
      </c>
      <c r="U40" s="35"/>
      <c r="V40" s="35"/>
      <c r="W40" s="57"/>
    </row>
    <row r="41" spans="1:23" x14ac:dyDescent="0.25">
      <c r="A41" s="37" t="str">
        <f>IF(ISBLANK(Base!$D37)," ",Base!$B37)</f>
        <v>Asie</v>
      </c>
      <c r="B41" s="37" t="str">
        <f>IF(ISBLANK(Base!$D37)," ",Base!$C37)</f>
        <v>Translantau</v>
      </c>
      <c r="C41" s="1">
        <f>IF(ISBLANK(Base!$D37)," ",Base!$D37)</f>
        <v>25</v>
      </c>
      <c r="F41" s="35" t="str">
        <f>IF(ISBLANK(Base!$D21)," ",Base!$B21)</f>
        <v>Europe</v>
      </c>
      <c r="G41" s="35" t="str">
        <f>IF(ISBLANK(Base!$D21)," ",Base!$C21)</f>
        <v>Mozart 100</v>
      </c>
      <c r="H41" s="1">
        <f>IF(ISBLANK(Base!$F21)," ",Base!$F21)</f>
        <v>95</v>
      </c>
      <c r="K41" s="35" t="str">
        <f>IF(ISBLANK(Base!$D18)," ",Base!$B18)</f>
        <v>Europe</v>
      </c>
      <c r="L41" s="35" t="str">
        <f>IF(ISBLANK(Base!$D18)," ",Base!$C18)</f>
        <v>Snowdonia</v>
      </c>
      <c r="M41" s="1">
        <f>IF(ISBLANK(Base!$E18)," ",Base!$E18)</f>
        <v>1300</v>
      </c>
      <c r="P41" s="35" t="str">
        <f>IF(ISBLANK(Base!$D7)," ",Base!$B7)</f>
        <v>Europe</v>
      </c>
      <c r="Q41" s="35" t="str">
        <f>IF(ISBLANK(Base!$D7)," ",Base!$C7)</f>
        <v>Val d'Aran (MAJOR =*2 RS)</v>
      </c>
      <c r="R41" s="1">
        <f>IF(ISBLANK(Base!$D7)," ",Base!$D7/$D$3/2)</f>
        <v>7.5</v>
      </c>
      <c r="S41" s="1">
        <f>IF(ISBLANK(Base!$E7)," ",Base!$E7/$D$3/2)</f>
        <v>400</v>
      </c>
      <c r="T41" s="59">
        <f>IF(ISBLANK(Base!$D7)," ",S41/R41)</f>
        <v>53.333333333333336</v>
      </c>
      <c r="U41" s="35"/>
      <c r="V41" s="35"/>
      <c r="W41" s="57"/>
    </row>
    <row r="42" spans="1:23" x14ac:dyDescent="0.25">
      <c r="A42" s="37" t="str">
        <f>IF(ISBLANK(Base!$D40)," ",Base!$B40)</f>
        <v>Asie</v>
      </c>
      <c r="B42" s="37" t="str">
        <f>IF(ISBLANK(Base!$D40)," ",Base!$C40)</f>
        <v>Ultra trail Ninghai</v>
      </c>
      <c r="C42" s="1">
        <f>IF(ISBLANK(Base!$D40)," ",Base!$D40)</f>
        <v>25</v>
      </c>
      <c r="F42" s="11" t="str">
        <f>IF(ISBLANK(Base!$D49)," ",Base!$B49)</f>
        <v>Amérique</v>
      </c>
      <c r="G42" s="11" t="str">
        <f>IF(ISBLANK(Base!$D49)," ",Base!$C49)</f>
        <v>Paraty Brazil</v>
      </c>
      <c r="H42" s="1">
        <f>IF(ISBLANK(Base!$F49)," ",Base!$F49)</f>
        <v>105</v>
      </c>
      <c r="K42" s="35" t="str">
        <f>IF(ISBLANK(Base!$D22)," ",Base!$B22)</f>
        <v>Europe</v>
      </c>
      <c r="L42" s="35" t="str">
        <f>IF(ISBLANK(Base!$D22)," ",Base!$C22)</f>
        <v>Mozart 100</v>
      </c>
      <c r="M42" s="1">
        <f>IF(ISBLANK(Base!$E22)," ",Base!$E22)</f>
        <v>1300</v>
      </c>
      <c r="P42" s="35" t="str">
        <f>IF(ISBLANK(Base!$D28)," ",Base!$B28)</f>
        <v>Europe</v>
      </c>
      <c r="Q42" s="35" t="str">
        <f>IF(ISBLANK(Base!$D28)," ",Base!$C28)</f>
        <v>Tenerife</v>
      </c>
      <c r="R42" s="1">
        <f>IF(ISBLANK(Base!$D28)," ",Base!$D28)</f>
        <v>24</v>
      </c>
      <c r="S42" s="1">
        <f>IF(ISBLANK(Base!$E28)," ",Base!$E28)</f>
        <v>1300</v>
      </c>
      <c r="T42" s="59">
        <f>IF(ISBLANK(Base!$D28)," ",S42/R42)</f>
        <v>54.166666666666664</v>
      </c>
      <c r="U42" s="35"/>
      <c r="V42" s="35"/>
      <c r="W42" s="57"/>
    </row>
    <row r="43" spans="1:23" x14ac:dyDescent="0.25">
      <c r="A43" s="35" t="str">
        <f>IF(ISBLANK(Base!$D9)," ",Base!$B9)</f>
        <v>Europe</v>
      </c>
      <c r="B43" s="35" t="str">
        <f>IF(ISBLANK(Base!$D9)," ",Base!$C9)</f>
        <v>Wildstrubel</v>
      </c>
      <c r="C43" s="1">
        <f>IF(ISBLANK(Base!$D9)," ",Base!$D9)</f>
        <v>26</v>
      </c>
      <c r="F43" s="11" t="str">
        <f>IF(ISBLANK(Base!$D52)," ",Base!$B52)</f>
        <v>Amérique</v>
      </c>
      <c r="G43" s="11" t="str">
        <f>IF(ISBLANK(Base!$D52)," ",Base!$C52)</f>
        <v>Puerto Vallarta Mexico</v>
      </c>
      <c r="H43" s="1">
        <f>IF(ISBLANK(Base!$F52)," ",Base!$F52)</f>
        <v>105</v>
      </c>
      <c r="K43" s="35" t="str">
        <f>IF(ISBLANK(Base!$D28)," ",Base!$B28)</f>
        <v>Europe</v>
      </c>
      <c r="L43" s="35" t="str">
        <f>IF(ISBLANK(Base!$D28)," ",Base!$C28)</f>
        <v>Tenerife</v>
      </c>
      <c r="M43" s="1">
        <f>IF(ISBLANK(Base!$E28)," ",Base!$E28)</f>
        <v>1300</v>
      </c>
      <c r="P43" s="11" t="str">
        <f>IF(ISBLANK(Base!$D56)," ",Base!$B56)</f>
        <v>Amérique</v>
      </c>
      <c r="Q43" s="11" t="str">
        <f>IF(ISBLANK(Base!$D56)," ",Base!$C56)</f>
        <v>Quito Trail Ecuador</v>
      </c>
      <c r="R43" s="1">
        <f>IF(ISBLANK(Base!$D56)," ",Base!$D56)</f>
        <v>31</v>
      </c>
      <c r="S43" s="1">
        <f>IF(ISBLANK(Base!$E56)," ",Base!$E56)</f>
        <v>1700</v>
      </c>
      <c r="T43" s="59">
        <f>IF(ISBLANK(Base!$D56)," ",S43/R43)</f>
        <v>54.838709677419352</v>
      </c>
      <c r="U43" s="35"/>
      <c r="V43" s="35"/>
      <c r="W43" s="57"/>
    </row>
    <row r="44" spans="1:23" x14ac:dyDescent="0.25">
      <c r="A44" s="35" t="str">
        <f>IF(ISBLANK(Base!$D10)," ",Base!$B10)</f>
        <v>Europe</v>
      </c>
      <c r="B44" s="35" t="str">
        <f>IF(ISBLANK(Base!$D10)," ",Base!$C10)</f>
        <v>Verbier Saint Bernard</v>
      </c>
      <c r="C44" s="1">
        <f>IF(ISBLANK(Base!$D10)," ",Base!$D10)</f>
        <v>26</v>
      </c>
      <c r="F44" s="35" t="str">
        <f>IF(ISBLANK(Base!$D19)," ",Base!$B19)</f>
        <v>Europe</v>
      </c>
      <c r="G44" s="35" t="str">
        <f>IF(ISBLANK(Base!$D19)," ",Base!$C19)</f>
        <v>Kullamanen</v>
      </c>
      <c r="H44" s="1">
        <f>IF(ISBLANK(Base!$F19)," ",Base!$F19)</f>
        <v>109</v>
      </c>
      <c r="K44" s="11" t="str">
        <f>IF(ISBLANK(Base!$D46)," ",Base!$B46)</f>
        <v>Amérique</v>
      </c>
      <c r="L44" s="11" t="str">
        <f>IF(ISBLANK(Base!$D46)," ",Base!$C46)</f>
        <v>Speedgoat mountain races</v>
      </c>
      <c r="M44" s="1">
        <f>IF(ISBLANK(Base!$E46)," ",Base!$E46)</f>
        <v>1300</v>
      </c>
      <c r="P44" s="35" t="str">
        <f>IF(ISBLANK(Base!$D11)," ",Base!$B11)</f>
        <v>Europe</v>
      </c>
      <c r="Q44" s="35" t="str">
        <f>IF(ISBLANK(Base!$D11)," ",Base!$C11)</f>
        <v>Eiger</v>
      </c>
      <c r="R44" s="1">
        <f>IF(ISBLANK(Base!$D11)," ",Base!$D11)</f>
        <v>16</v>
      </c>
      <c r="S44" s="1">
        <f>IF(ISBLANK(Base!$E11)," ",Base!$E11)</f>
        <v>960</v>
      </c>
      <c r="T44" s="59">
        <f>IF(ISBLANK(Base!$D11)," ",S44/R44)</f>
        <v>60</v>
      </c>
      <c r="U44" s="35"/>
      <c r="V44" s="35"/>
      <c r="W44" s="57"/>
    </row>
    <row r="45" spans="1:23" x14ac:dyDescent="0.25">
      <c r="A45" s="36" t="str">
        <f>IF(ISBLANK(Base!$D31)," ",Base!$B31)</f>
        <v>Oceanie</v>
      </c>
      <c r="B45" s="36" t="str">
        <f>IF(ISBLANK(Base!$D31)," ",Base!$C31)</f>
        <v>Ultra trail Kosciuszko</v>
      </c>
      <c r="C45" s="1">
        <f>IF(ISBLANK(Base!$D31)," ",Base!$D31)</f>
        <v>27</v>
      </c>
      <c r="F45" s="35" t="str">
        <f>IF(ISBLANK(Base!$D22)," ",Base!$B22)</f>
        <v>Europe</v>
      </c>
      <c r="G45" s="35" t="str">
        <f>IF(ISBLANK(Base!$D22)," ",Base!$C22)</f>
        <v>Mozart 100</v>
      </c>
      <c r="H45" s="1">
        <f>IF(ISBLANK(Base!$F22)," ",Base!$F22)</f>
        <v>110</v>
      </c>
      <c r="K45" s="37" t="str">
        <f>IF(ISBLANK(Base!$D39)," ",Base!$B39)</f>
        <v>Asie</v>
      </c>
      <c r="L45" s="37" t="str">
        <f>IF(ISBLANK(Base!$D39)," ",Base!$C39)</f>
        <v>Utra trail Mount Yun</v>
      </c>
      <c r="M45" s="1">
        <f>IF(ISBLANK(Base!$E39)," ",Base!$E39)</f>
        <v>1400</v>
      </c>
      <c r="P45" s="11" t="str">
        <f>IF(ISBLANK(Base!$D46)," ",Base!$B46)</f>
        <v>Amérique</v>
      </c>
      <c r="Q45" s="11" t="str">
        <f>IF(ISBLANK(Base!$D46)," ",Base!$C46)</f>
        <v>Speedgoat mountain races</v>
      </c>
      <c r="R45" s="1">
        <f>IF(ISBLANK(Base!$D46)," ",Base!$D46)</f>
        <v>21</v>
      </c>
      <c r="S45" s="1">
        <f>IF(ISBLANK(Base!$E46)," ",Base!$E46)</f>
        <v>1300</v>
      </c>
      <c r="T45" s="59">
        <f>IF(ISBLANK(Base!$D46)," ",S45/R45)</f>
        <v>61.904761904761905</v>
      </c>
      <c r="U45" s="35"/>
      <c r="V45" s="35"/>
      <c r="W45" s="57"/>
    </row>
    <row r="46" spans="1:23" x14ac:dyDescent="0.25">
      <c r="A46" s="37" t="str">
        <f>IF(ISBLANK(Base!$D35)," ",Base!$B35)</f>
        <v>Asie</v>
      </c>
      <c r="B46" s="37" t="str">
        <f>IF(ISBLANK(Base!$D35)," ",Base!$C35)</f>
        <v>Amazean Jungle Thailand</v>
      </c>
      <c r="C46" s="1">
        <f>IF(ISBLANK(Base!$D35)," ",Base!$D35)</f>
        <v>28</v>
      </c>
      <c r="F46" s="35" t="str">
        <f>IF(ISBLANK(Base!$D18)," ",Base!$B18)</f>
        <v>Europe</v>
      </c>
      <c r="G46" s="35" t="str">
        <f>IF(ISBLANK(Base!$D18)," ",Base!$C18)</f>
        <v>Snowdonia</v>
      </c>
      <c r="H46" s="1">
        <f>IF(ISBLANK(Base!$F18)," ",Base!$F18)</f>
        <v>115</v>
      </c>
      <c r="K46" s="11" t="str">
        <f>IF(ISBLANK(Base!$D49)," ",Base!$B49)</f>
        <v>Amérique</v>
      </c>
      <c r="L46" s="11" t="str">
        <f>IF(ISBLANK(Base!$D49)," ",Base!$C49)</f>
        <v>Paraty Brazil</v>
      </c>
      <c r="M46" s="1">
        <f>IF(ISBLANK(Base!$E49)," ",Base!$E49)</f>
        <v>1500</v>
      </c>
      <c r="P46" s="11" t="str">
        <f>IF(ISBLANK(Base!$D53)," ",Base!$B53)</f>
        <v>Amérique</v>
      </c>
      <c r="Q46" s="11" t="str">
        <f>IF(ISBLANK(Base!$D53)," ",Base!$C53)</f>
        <v>Ultra Trail Whistler</v>
      </c>
      <c r="R46" s="1">
        <f>IF(ISBLANK(Base!$D53)," ",Base!$D53)</f>
        <v>24</v>
      </c>
      <c r="S46" s="1">
        <f>IF(ISBLANK(Base!$E53)," ",Base!$E53)</f>
        <v>1530</v>
      </c>
      <c r="T46" s="59">
        <f>IF(ISBLANK(Base!$D53)," ",S46/R46)</f>
        <v>63.75</v>
      </c>
      <c r="U46" s="35"/>
      <c r="V46" s="35"/>
      <c r="W46" s="57"/>
    </row>
    <row r="47" spans="1:23" x14ac:dyDescent="0.25">
      <c r="A47" s="11" t="str">
        <f>IF(ISBLANK(Base!$D47)," ",Base!$B47)</f>
        <v>Amérique</v>
      </c>
      <c r="B47" s="11" t="str">
        <f>IF(ISBLANK(Base!$D47)," ",Base!$C47)</f>
        <v>Speedgoat mountain races</v>
      </c>
      <c r="C47" s="1">
        <f>IF(ISBLANK(Base!$D47)," ",Base!$D47)</f>
        <v>28</v>
      </c>
      <c r="F47" s="36" t="str">
        <f>IF(ISBLANK(Base!$D31)," ",Base!$B31)</f>
        <v>Oceanie</v>
      </c>
      <c r="G47" s="36" t="str">
        <f>IF(ISBLANK(Base!$D31)," ",Base!$C31)</f>
        <v>Ultra trail Kosciuszko</v>
      </c>
      <c r="H47" s="1">
        <f>IF(ISBLANK(Base!$F31)," ",Base!$F31)</f>
        <v>115</v>
      </c>
      <c r="K47" s="11" t="str">
        <f>IF(ISBLANK(Base!$D53)," ",Base!$B53)</f>
        <v>Amérique</v>
      </c>
      <c r="L47" s="11" t="str">
        <f>IF(ISBLANK(Base!$D53)," ",Base!$C53)</f>
        <v>Ultra Trail Whistler</v>
      </c>
      <c r="M47" s="1">
        <f>IF(ISBLANK(Base!$E53)," ",Base!$E53)</f>
        <v>1530</v>
      </c>
      <c r="P47" s="11" t="str">
        <f>IF(ISBLANK(Base!$D55)," ",Base!$B55)</f>
        <v>Amérique</v>
      </c>
      <c r="Q47" s="11" t="str">
        <f>IF(ISBLANK(Base!$D55)," ",Base!$C55)</f>
        <v>Quito Trail Ecuador</v>
      </c>
      <c r="R47" s="1">
        <f>IF(ISBLANK(Base!$D55)," ",Base!$D55)</f>
        <v>17</v>
      </c>
      <c r="S47" s="1">
        <f>IF(ISBLANK(Base!$E55)," ",Base!$E55)</f>
        <v>1100</v>
      </c>
      <c r="T47" s="59">
        <f>IF(ISBLANK(Base!$D55)," ",S47/R47)</f>
        <v>64.705882352941174</v>
      </c>
      <c r="U47" s="35"/>
      <c r="V47" s="35"/>
      <c r="W47" s="57"/>
    </row>
    <row r="48" spans="1:23" x14ac:dyDescent="0.25">
      <c r="A48" s="35" t="str">
        <f>IF(ISBLANK(Base!$D22)," ",Base!$B22)</f>
        <v>Europe</v>
      </c>
      <c r="B48" s="35" t="str">
        <f>IF(ISBLANK(Base!$D22)," ",Base!$C22)</f>
        <v>Mozart 100</v>
      </c>
      <c r="C48" s="1">
        <f>IF(ISBLANK(Base!$D22)," ",Base!$D22)</f>
        <v>31</v>
      </c>
      <c r="F48" s="11" t="str">
        <f>IF(ISBLANK(Base!$D41)," ",Base!$B41)</f>
        <v>Amérique</v>
      </c>
      <c r="G48" s="11" t="str">
        <f>IF(ISBLANK(Base!$D41)," ",Base!$C41)</f>
        <v>Desert RATS Trail running</v>
      </c>
      <c r="H48" s="1">
        <f>IF(ISBLANK(Base!$F41)," ",Base!$F41)</f>
        <v>120</v>
      </c>
      <c r="K48" s="11" t="str">
        <f>IF(ISBLANK(Base!$D52)," ",Base!$B52)</f>
        <v>Amérique</v>
      </c>
      <c r="L48" s="11" t="str">
        <f>IF(ISBLANK(Base!$D52)," ",Base!$C52)</f>
        <v>Puerto Vallarta Mexico</v>
      </c>
      <c r="M48" s="1">
        <f>IF(ISBLANK(Base!$E52)," ",Base!$E52)</f>
        <v>1550</v>
      </c>
      <c r="P48" s="35" t="str">
        <f>IF(ISBLANK(Base!$D10)," ",Base!$B10)</f>
        <v>Europe</v>
      </c>
      <c r="Q48" s="35" t="str">
        <f>IF(ISBLANK(Base!$D10)," ",Base!$C10)</f>
        <v>Verbier Saint Bernard</v>
      </c>
      <c r="R48" s="1">
        <f>IF(ISBLANK(Base!$D10)," ",Base!$D10)</f>
        <v>26</v>
      </c>
      <c r="S48" s="1">
        <f>IF(ISBLANK(Base!$E10)," ",Base!$E10)</f>
        <v>1700</v>
      </c>
      <c r="T48" s="59">
        <f>IF(ISBLANK(Base!$D10)," ",S48/R48)</f>
        <v>65.384615384615387</v>
      </c>
      <c r="U48" s="10"/>
      <c r="V48" s="10"/>
      <c r="W48" s="57"/>
    </row>
    <row r="49" spans="1:23" x14ac:dyDescent="0.25">
      <c r="A49" s="11" t="str">
        <f>IF(ISBLANK(Base!$D56)," ",Base!$B56)</f>
        <v>Amérique</v>
      </c>
      <c r="B49" s="11" t="str">
        <f>IF(ISBLANK(Base!$D56)," ",Base!$C56)</f>
        <v>Quito Trail Ecuador</v>
      </c>
      <c r="C49" s="1">
        <f>IF(ISBLANK(Base!$D56)," ",Base!$D56)</f>
        <v>31</v>
      </c>
      <c r="F49" s="11" t="str">
        <f>IF(ISBLANK(Base!$D50)," ",Base!$B50)</f>
        <v>Amérique</v>
      </c>
      <c r="G49" s="11" t="str">
        <f>IF(ISBLANK(Base!$D50)," ",Base!$C50)</f>
        <v>Grindstone trail running festival</v>
      </c>
      <c r="H49" s="1">
        <f>IF(ISBLANK(Base!$F50)," ",Base!$F50)</f>
        <v>120</v>
      </c>
      <c r="K49" s="35" t="str">
        <f>IF(ISBLANK(Base!$D16)," ",Base!$B16)</f>
        <v>Europe</v>
      </c>
      <c r="L49" s="35" t="str">
        <f>IF(ISBLANK(Base!$D16)," ",Base!$C16)</f>
        <v>KAT100</v>
      </c>
      <c r="M49" s="1">
        <f>IF(ISBLANK(Base!$E16)," ",Base!$E16)</f>
        <v>1640</v>
      </c>
      <c r="P49" s="37" t="str">
        <f>IF(ISBLANK(Base!$D39)," ",Base!$B39)</f>
        <v>Asie</v>
      </c>
      <c r="Q49" s="37" t="str">
        <f>IF(ISBLANK(Base!$D39)," ",Base!$C39)</f>
        <v>Utra trail Mount Yun</v>
      </c>
      <c r="R49" s="1">
        <f>IF(ISBLANK(Base!$D39)," ",Base!$D39)</f>
        <v>21</v>
      </c>
      <c r="S49" s="1">
        <f>IF(ISBLANK(Base!$E39)," ",Base!$E39)</f>
        <v>1400</v>
      </c>
      <c r="T49" s="59">
        <f>IF(ISBLANK(Base!$D39)," ",S49/R49)</f>
        <v>66.666666666666671</v>
      </c>
      <c r="U49" s="10"/>
      <c r="V49" s="10"/>
      <c r="W49" s="57"/>
    </row>
    <row r="50" spans="1:23" x14ac:dyDescent="0.25">
      <c r="A50" s="11" t="str">
        <f>IF(ISBLANK(Base!$D49)," ",Base!$B49)</f>
        <v>Amérique</v>
      </c>
      <c r="B50" s="11" t="str">
        <f>IF(ISBLANK(Base!$D49)," ",Base!$C49)</f>
        <v>Paraty Brazil</v>
      </c>
      <c r="C50" s="1">
        <f>IF(ISBLANK(Base!$D49)," ",Base!$D49)</f>
        <v>33</v>
      </c>
      <c r="F50" s="11" t="str">
        <f>IF(ISBLANK(Base!$D54)," ",Base!$B54)</f>
        <v>Amérique</v>
      </c>
      <c r="G50" s="11" t="str">
        <f>IF(ISBLANK(Base!$D54)," ",Base!$C54)</f>
        <v>Kodiak</v>
      </c>
      <c r="H50" s="1">
        <f>IF(ISBLANK(Base!$F54)," ",Base!$F54)</f>
        <v>120</v>
      </c>
      <c r="K50" s="35" t="str">
        <f>IF(ISBLANK(Base!$D10)," ",Base!$B10)</f>
        <v>Europe</v>
      </c>
      <c r="L50" s="35" t="str">
        <f>IF(ISBLANK(Base!$D10)," ",Base!$C10)</f>
        <v>Verbier Saint Bernard</v>
      </c>
      <c r="M50" s="1">
        <f>IF(ISBLANK(Base!$E10)," ",Base!$E10)</f>
        <v>1700</v>
      </c>
      <c r="P50" s="35" t="str">
        <f>IF(ISBLANK(Base!$D16)," ",Base!$B16)</f>
        <v>Europe</v>
      </c>
      <c r="Q50" s="35" t="str">
        <f>IF(ISBLANK(Base!$D16)," ",Base!$C16)</f>
        <v>KAT100</v>
      </c>
      <c r="R50" s="1">
        <f>IF(ISBLANK(Base!$D16)," ",Base!$D16)</f>
        <v>24</v>
      </c>
      <c r="S50" s="1">
        <f>IF(ISBLANK(Base!$E16)," ",Base!$E16)</f>
        <v>1640</v>
      </c>
      <c r="T50" s="59">
        <f>IF(ISBLANK(Base!$D16)," ",S50/R50)</f>
        <v>68.333333333333329</v>
      </c>
      <c r="U50" s="37"/>
      <c r="V50" s="37"/>
      <c r="W50" s="57"/>
    </row>
    <row r="51" spans="1:23" x14ac:dyDescent="0.25">
      <c r="A51" s="11" t="str">
        <f>IF(ISBLANK(Base!$D52)," ",Base!$B52)</f>
        <v>Amérique</v>
      </c>
      <c r="B51" s="11" t="str">
        <f>IF(ISBLANK(Base!$D52)," ",Base!$C52)</f>
        <v>Puerto Vallarta Mexico</v>
      </c>
      <c r="C51" s="1">
        <f>IF(ISBLANK(Base!$D52)," ",Base!$D52)</f>
        <v>33</v>
      </c>
      <c r="F51" s="36" t="str">
        <f>IF(ISBLANK(Base!$D30)," ",Base!$B30)</f>
        <v>Oceanie</v>
      </c>
      <c r="G51" s="36" t="str">
        <f>IF(ISBLANK(Base!$D30)," ",Base!$C30)</f>
        <v xml:space="preserve">Ultra trail Australia </v>
      </c>
      <c r="H51" s="1">
        <f>IF(ISBLANK(Base!$F30)," ",Base!$F30)</f>
        <v>122</v>
      </c>
      <c r="K51" s="11" t="str">
        <f>IF(ISBLANK(Base!$D56)," ",Base!$B56)</f>
        <v>Amérique</v>
      </c>
      <c r="L51" s="11" t="str">
        <f>IF(ISBLANK(Base!$D56)," ",Base!$C56)</f>
        <v>Quito Trail Ecuador</v>
      </c>
      <c r="M51" s="1">
        <f>IF(ISBLANK(Base!$E56)," ",Base!$E56)</f>
        <v>1700</v>
      </c>
      <c r="P51" s="11" t="str">
        <f>IF(ISBLANK(Base!$D47)," ",Base!$B47)</f>
        <v>Amérique</v>
      </c>
      <c r="Q51" s="11" t="str">
        <f>IF(ISBLANK(Base!$D47)," ",Base!$C47)</f>
        <v>Speedgoat mountain races</v>
      </c>
      <c r="R51" s="1">
        <f>IF(ISBLANK(Base!$D47)," ",Base!$D47)</f>
        <v>28</v>
      </c>
      <c r="S51" s="1">
        <f>IF(ISBLANK(Base!$E47)," ",Base!$E47)</f>
        <v>1920</v>
      </c>
      <c r="T51" s="59">
        <f>IF(ISBLANK(Base!$D47)," ",S51/R51)</f>
        <v>68.571428571428569</v>
      </c>
      <c r="U51" s="37"/>
      <c r="V51" s="37"/>
      <c r="W51" s="57"/>
    </row>
    <row r="52" spans="1:23" x14ac:dyDescent="0.25">
      <c r="A52" s="35" t="str">
        <f>IF(ISBLANK(Base!$D17)," ",Base!$B17)</f>
        <v>Europe</v>
      </c>
      <c r="B52" s="35" t="str">
        <f>IF(ISBLANK(Base!$D17)," ",Base!$C17)</f>
        <v>Alsace by UTMB</v>
      </c>
      <c r="C52" s="1">
        <f>IF(ISBLANK(Base!$D17)," ",Base!$D17)</f>
        <v>34</v>
      </c>
      <c r="F52" s="11" t="str">
        <f>IF(ISBLANK(Base!$D43)," ",Base!$B43)</f>
        <v>Amérique</v>
      </c>
      <c r="G52" s="11" t="str">
        <f>IF(ISBLANK(Base!$D43)," ",Base!$C43)</f>
        <v>Valhöll Argentina</v>
      </c>
      <c r="H52" s="1">
        <f>IF(ISBLANK(Base!$F43)," ",Base!$F43)</f>
        <v>135</v>
      </c>
      <c r="K52" s="35" t="str">
        <f>IF(ISBLANK(Base!$D8)," ",Base!$B8)</f>
        <v>Europe</v>
      </c>
      <c r="L52" s="35" t="str">
        <f>IF(ISBLANK(Base!$D8)," ",Base!$C8)</f>
        <v>Andora</v>
      </c>
      <c r="M52" s="1">
        <f>IF(ISBLANK(Base!$E8)," ",Base!$E8)</f>
        <v>1800</v>
      </c>
      <c r="P52" s="35" t="str">
        <f>IF(ISBLANK(Base!$D25)," ",Base!$B25)</f>
        <v>Europe</v>
      </c>
      <c r="Q52" s="35" t="str">
        <f>IF(ISBLANK(Base!$D25)," ",Base!$C25)</f>
        <v>UTMB</v>
      </c>
      <c r="R52" s="1">
        <f>IF(ISBLANK(Base!$D25)," ",Base!$D25)</f>
        <v>15</v>
      </c>
      <c r="S52" s="1">
        <f>IF(ISBLANK(Base!$E25)," ",Base!$E25)</f>
        <v>1200</v>
      </c>
      <c r="T52" s="59">
        <f>IF(ISBLANK(Base!$D25)," ",S52/R52)</f>
        <v>80</v>
      </c>
      <c r="U52" s="35"/>
      <c r="V52" s="35"/>
      <c r="W52" s="57"/>
    </row>
    <row r="53" spans="1:23" x14ac:dyDescent="0.25">
      <c r="A53" s="11" t="str">
        <f>IF(ISBLANK(Base!$D44)," ",Base!$B44)</f>
        <v>Amérique</v>
      </c>
      <c r="B53" s="11" t="str">
        <f>IF(ISBLANK(Base!$D44)," ",Base!$C44)</f>
        <v>Valhöll Argentina</v>
      </c>
      <c r="C53" s="1">
        <f>IF(ISBLANK(Base!$D44)," ",Base!$D44)</f>
        <v>35</v>
      </c>
      <c r="F53" s="11" t="str">
        <f>IF(ISBLANK(Base!$D44)," ",Base!$B44)</f>
        <v>Amérique</v>
      </c>
      <c r="G53" s="11" t="str">
        <f>IF(ISBLANK(Base!$D44)," ",Base!$C44)</f>
        <v>Valhöll Argentina</v>
      </c>
      <c r="H53" s="1">
        <f>IF(ISBLANK(Base!$F44)," ",Base!$F44)</f>
        <v>150</v>
      </c>
      <c r="K53" s="11" t="str">
        <f>IF(ISBLANK(Base!$D47)," ",Base!$B47)</f>
        <v>Amérique</v>
      </c>
      <c r="L53" s="11" t="str">
        <f>IF(ISBLANK(Base!$D47)," ",Base!$C47)</f>
        <v>Speedgoat mountain races</v>
      </c>
      <c r="M53" s="1">
        <f>IF(ISBLANK(Base!$E47)," ",Base!$E47)</f>
        <v>1920</v>
      </c>
      <c r="P53" s="35" t="str">
        <f>IF(ISBLANK(Base!$D8)," ",Base!$B8)</f>
        <v>Europe</v>
      </c>
      <c r="Q53" s="35" t="str">
        <f>IF(ISBLANK(Base!$D8)," ",Base!$C8)</f>
        <v>Andora</v>
      </c>
      <c r="R53" s="1">
        <f>IF(ISBLANK(Base!$D8)," ",Base!$D8)</f>
        <v>21</v>
      </c>
      <c r="S53" s="1">
        <f>IF(ISBLANK(Base!$E8)," ",Base!$E8)</f>
        <v>1800</v>
      </c>
      <c r="T53" s="59">
        <f>IF(ISBLANK(Base!$D8)," ",S53/R53)</f>
        <v>85.714285714285708</v>
      </c>
      <c r="U53" s="11"/>
      <c r="V53" s="11"/>
      <c r="W53" s="57"/>
    </row>
    <row r="54" spans="1:23" x14ac:dyDescent="0.25">
      <c r="B54"/>
      <c r="F54" s="35" t="str">
        <f>IF(ISBLANK(Base!$D3)," ",Base!$B3)</f>
        <v>Europe</v>
      </c>
      <c r="G54" s="35" t="str">
        <f>IF(ISBLANK(Base!$D3)," ",Base!$C3)</f>
        <v>Transvulcania</v>
      </c>
      <c r="H54" s="1"/>
      <c r="K54" s="35" t="str">
        <f>IF(ISBLANK(Base!$D3)," ",Base!$B3)</f>
        <v>Europe</v>
      </c>
      <c r="L54" s="35" t="str">
        <f>IF(ISBLANK(Base!$D3)," ",Base!$C3)</f>
        <v>Transvulcania</v>
      </c>
      <c r="M54" s="1" t="str">
        <f>IF(ISBLANK(Base!$E3)," ",Base!$E3)</f>
        <v xml:space="preserve"> </v>
      </c>
      <c r="U54" s="11"/>
      <c r="V54" s="11"/>
      <c r="W54" s="57"/>
    </row>
    <row r="55" spans="1:23" x14ac:dyDescent="0.25">
      <c r="B55"/>
      <c r="U55" s="11"/>
      <c r="V55" s="11"/>
      <c r="W55" s="57"/>
    </row>
    <row r="56" spans="1:23" x14ac:dyDescent="0.25">
      <c r="B56"/>
      <c r="U56" s="11"/>
      <c r="V56" s="11"/>
      <c r="W56" s="57"/>
    </row>
    <row r="57" spans="1:23" x14ac:dyDescent="0.25">
      <c r="B57"/>
      <c r="U57" s="11"/>
      <c r="V57" s="11"/>
      <c r="W57" s="57"/>
    </row>
    <row r="58" spans="1:23" x14ac:dyDescent="0.25">
      <c r="B58"/>
      <c r="U58" s="11"/>
      <c r="V58" s="11"/>
      <c r="W58" s="57"/>
    </row>
    <row r="59" spans="1:23" x14ac:dyDescent="0.25">
      <c r="B59"/>
    </row>
  </sheetData>
  <autoFilter ref="F4:H54" xr:uid="{00000000-0001-0000-0100-000000000000}">
    <sortState xmlns:xlrd2="http://schemas.microsoft.com/office/spreadsheetml/2017/richdata2" ref="F5:H54">
      <sortCondition ref="H4:H54"/>
    </sortState>
  </autoFilter>
  <sortState xmlns:xlrd2="http://schemas.microsoft.com/office/spreadsheetml/2017/richdata2" ref="F5:J49">
    <sortCondition ref="F4:F49"/>
  </sortState>
  <mergeCells count="1">
    <mergeCell ref="B1:X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7B12-82A1-4588-BFBB-09022DC4ABE0}">
  <sheetPr>
    <tabColor rgb="FF00B050"/>
  </sheetPr>
  <dimension ref="A1:Y59"/>
  <sheetViews>
    <sheetView topLeftCell="A17" workbookViewId="0">
      <selection activeCell="G48" sqref="G48"/>
    </sheetView>
  </sheetViews>
  <sheetFormatPr baseColWidth="10" defaultRowHeight="15" x14ac:dyDescent="0.25"/>
  <cols>
    <col min="2" max="2" width="36.7109375" style="2" bestFit="1" customWidth="1"/>
    <col min="4" max="4" width="2" bestFit="1" customWidth="1"/>
    <col min="5" max="5" width="3.140625" bestFit="1" customWidth="1"/>
    <col min="7" max="7" width="36.7109375" bestFit="1" customWidth="1"/>
    <col min="9" max="9" width="2" bestFit="1" customWidth="1"/>
    <col min="10" max="10" width="3.140625" bestFit="1" customWidth="1"/>
    <col min="11" max="11" width="9.85546875" bestFit="1" customWidth="1"/>
    <col min="12" max="12" width="36.7109375" bestFit="1" customWidth="1"/>
    <col min="14" max="14" width="2" bestFit="1" customWidth="1"/>
    <col min="15" max="15" width="3.140625" bestFit="1" customWidth="1"/>
    <col min="16" max="16" width="9.85546875" bestFit="1" customWidth="1"/>
    <col min="17" max="17" width="43.42578125" bestFit="1" customWidth="1"/>
    <col min="20" max="20" width="12.5703125" bestFit="1" customWidth="1"/>
    <col min="21" max="21" width="9.85546875" bestFit="1" customWidth="1"/>
    <col min="22" max="22" width="38.28515625" bestFit="1" customWidth="1"/>
    <col min="23" max="23" width="11.42578125" style="56"/>
    <col min="24" max="24" width="2" bestFit="1" customWidth="1"/>
    <col min="25" max="25" width="3.140625" bestFit="1" customWidth="1"/>
    <col min="28" max="28" width="18.28515625" customWidth="1"/>
  </cols>
  <sheetData>
    <row r="1" spans="1:25" ht="23.25" x14ac:dyDescent="0.25">
      <c r="B1" s="120" t="s">
        <v>27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25" ht="23.25" x14ac:dyDescent="0.35">
      <c r="B2" s="58" t="s">
        <v>24</v>
      </c>
      <c r="C2" s="58"/>
      <c r="D2" s="58"/>
      <c r="E2" s="58"/>
      <c r="F2" s="14"/>
      <c r="G2" s="14" t="s">
        <v>25</v>
      </c>
      <c r="H2" s="14"/>
      <c r="I2" s="14"/>
      <c r="J2" s="14"/>
      <c r="K2" s="14"/>
      <c r="L2" s="14" t="s">
        <v>62</v>
      </c>
      <c r="M2" s="14"/>
      <c r="N2" s="14"/>
      <c r="O2" s="14"/>
      <c r="P2" s="14"/>
      <c r="Q2" s="14" t="s">
        <v>63</v>
      </c>
      <c r="R2" s="14"/>
      <c r="S2" s="14"/>
      <c r="T2" s="14"/>
      <c r="U2" s="14"/>
      <c r="V2" s="14" t="s">
        <v>93</v>
      </c>
      <c r="W2" s="60"/>
      <c r="X2" s="14"/>
      <c r="Y2" s="14"/>
    </row>
    <row r="3" spans="1:25" x14ac:dyDescent="0.25">
      <c r="B3" s="2" t="str">
        <f>IF(ISBLANK(Base!$C1)," ",Base!$C1)</f>
        <v xml:space="preserve"> </v>
      </c>
      <c r="C3" s="1" t="str">
        <f>IF(ISBLANK(Base!$I1)," ",Base!$I1)</f>
        <v xml:space="preserve">50k </v>
      </c>
      <c r="D3" s="1">
        <f>IF(ISBLANK(Base!$J1)," ",Base!$J1)</f>
        <v>2</v>
      </c>
      <c r="E3" s="1" t="str">
        <f>IF(ISBLANK(Base!$K1)," ",Base!$K1)</f>
        <v>RS</v>
      </c>
      <c r="G3" s="2" t="str">
        <f>IF(ISBLANK(Base!$C1)," ",Base!$C1)</f>
        <v xml:space="preserve"> </v>
      </c>
      <c r="H3" s="1" t="str">
        <f>IF(ISBLANK(Base!$I1)," ",Base!$I1)</f>
        <v xml:space="preserve">50k </v>
      </c>
      <c r="I3" s="1">
        <f>IF(ISBLANK(Base!$J1)," ",Base!$J1)</f>
        <v>2</v>
      </c>
      <c r="J3" s="1" t="str">
        <f>IF(ISBLANK(Base!$K1)," ",Base!$K1)</f>
        <v>RS</v>
      </c>
      <c r="L3" s="2" t="str">
        <f>IF(ISBLANK(Base!$C1)," ",Base!$C1)</f>
        <v xml:space="preserve"> </v>
      </c>
      <c r="M3" s="1" t="str">
        <f>IF(ISBLANK(Base!$I1)," ",Base!$I1)</f>
        <v xml:space="preserve">50k </v>
      </c>
      <c r="N3" s="1">
        <f>IF(ISBLANK(Base!$J1)," ",Base!$J1)</f>
        <v>2</v>
      </c>
      <c r="O3" s="1" t="str">
        <f>IF(ISBLANK(Base!$K1)," ",Base!$K1)</f>
        <v>RS</v>
      </c>
      <c r="Q3" s="2" t="str">
        <f>IF(ISBLANK(Base!$C1)," ",Base!$C1)</f>
        <v xml:space="preserve"> </v>
      </c>
      <c r="R3" s="1" t="str">
        <f>IF(ISBLANK(Base!$I1)," ",Base!$I1)</f>
        <v xml:space="preserve">50k </v>
      </c>
      <c r="S3" s="1">
        <f>IF(ISBLANK(Base!$J1)," ",Base!$J1)</f>
        <v>2</v>
      </c>
      <c r="T3" s="1" t="str">
        <f>IF(ISBLANK(Base!$K1)," ",Base!$K1)</f>
        <v>RS</v>
      </c>
      <c r="V3" s="2" t="str">
        <f>IF(ISBLANK(Base!$C1)," ",Base!$C1)</f>
        <v xml:space="preserve"> </v>
      </c>
      <c r="W3" s="1" t="str">
        <f>IF(ISBLANK(Base!$I1)," ",Base!$I1)</f>
        <v xml:space="preserve">50k </v>
      </c>
      <c r="X3" s="1">
        <f>IF(ISBLANK(Base!$J1)," ",Base!$J1)</f>
        <v>2</v>
      </c>
      <c r="Y3" s="1" t="str">
        <f>IF(ISBLANK(Base!$K1)," ",Base!$K1)</f>
        <v>RS</v>
      </c>
    </row>
    <row r="4" spans="1:25" x14ac:dyDescent="0.25">
      <c r="A4" s="12"/>
      <c r="B4" s="12" t="str">
        <f>IF(ISBLANK(Base!C2)," ",Base!C2)</f>
        <v>Course</v>
      </c>
      <c r="C4" s="1" t="str">
        <f>IF(ISBLANK(Base!$D2)," ",Base!$D2)</f>
        <v>Distance</v>
      </c>
      <c r="F4" s="12"/>
      <c r="G4" s="12" t="str">
        <f>IF(ISBLANK(Base!C2)," ",Base!C2)</f>
        <v>Course</v>
      </c>
      <c r="H4" s="1" t="str">
        <f>IF(ISBLANK(Base!$F2)," ",Base!$F2)</f>
        <v>Prix</v>
      </c>
      <c r="K4" s="12"/>
      <c r="L4" s="12" t="s">
        <v>7</v>
      </c>
      <c r="M4" s="1" t="str">
        <f>IF(ISBLANK(Base!$E2)," ",Base!$E2)</f>
        <v>D+</v>
      </c>
      <c r="P4" s="12"/>
      <c r="Q4" s="12" t="str">
        <f>IF(ISBLANK(Base!U2)," ",Base!U2)</f>
        <v>Prix</v>
      </c>
      <c r="R4" s="1" t="str">
        <f>IF(ISBLANK(Base!$D2)," ",Base!$D2)</f>
        <v>Distance</v>
      </c>
      <c r="S4" s="1" t="str">
        <f>IF(ISBLANK(Base!$E2)," ",Base!$E2)</f>
        <v>D+</v>
      </c>
      <c r="T4" s="1" t="s">
        <v>66</v>
      </c>
      <c r="U4" s="12"/>
      <c r="V4" s="12" t="str">
        <f>IF(ISBLANK(Base!Y2)," ",Base!Y2)</f>
        <v xml:space="preserve"> </v>
      </c>
      <c r="W4" s="57" t="s">
        <v>94</v>
      </c>
    </row>
    <row r="5" spans="1:25" x14ac:dyDescent="0.25">
      <c r="A5" s="35" t="str">
        <f>IF(ISBLANK(Base!$D7)," ",Base!$B7)</f>
        <v>Europe</v>
      </c>
      <c r="B5" s="35" t="str">
        <f>IF(ISBLANK(Base!$D7)," ",Base!$C7)</f>
        <v>Val d'Aran (MAJOR =*2 RS)</v>
      </c>
      <c r="C5" s="61">
        <f>IF(ISBLANK(Base!$I7)," ",Base!$I7/$D$3/2)</f>
        <v>8</v>
      </c>
      <c r="F5" s="35" t="str">
        <f>IF(ISBLANK(Base!$D7)," ",Base!$B7)</f>
        <v>Europe</v>
      </c>
      <c r="G5" s="35" t="str">
        <f>IF(ISBLANK(Base!$D7)," ",Base!$C7)</f>
        <v>Val d'Aran (MAJOR =*2 RS)</v>
      </c>
      <c r="H5" s="1">
        <f>IF(ISBLANK(Base!$K7)," ",Base!$K7/$D$3/2)</f>
        <v>16.5</v>
      </c>
      <c r="K5" s="35" t="str">
        <f>IF(ISBLANK(Base!$D19)," ",Base!$B19)</f>
        <v>Europe</v>
      </c>
      <c r="L5" s="35" t="str">
        <f>IF(ISBLANK(Base!$D19)," ",Base!$C19)</f>
        <v>Kullamanen</v>
      </c>
      <c r="M5" s="1">
        <f>IF(ISBLANK(Base!$J19)," ",Base!$J19/$D$3)</f>
        <v>417.5</v>
      </c>
      <c r="P5" s="35" t="str">
        <f>IF(ISBLANK(Base!$D19)," ",Base!$B19)</f>
        <v>Europe</v>
      </c>
      <c r="Q5" s="35" t="str">
        <f>IF(ISBLANK(Base!$D19)," ",Base!$C19)</f>
        <v>Kullamanen</v>
      </c>
      <c r="R5" s="1">
        <f>IF(ISBLANK(Base!$I19)," ",Base!$I19)</f>
        <v>50</v>
      </c>
      <c r="S5" s="1">
        <f>IF(ISBLANK(Base!$J19)," ",Base!$J19)</f>
        <v>835</v>
      </c>
      <c r="T5" s="59">
        <f>IF(ISBLANK(Base!$D4)," ",S5/R5)</f>
        <v>16.7</v>
      </c>
      <c r="U5" s="11" t="str">
        <f>IF(ISBLANK(Base!$D41)," ",Base!$B41)</f>
        <v>Amérique</v>
      </c>
      <c r="V5" s="11" t="str">
        <f>IF(ISBLANK(Base!$D41)," ",Base!$C41)</f>
        <v>Desert RATS Trail running</v>
      </c>
      <c r="W5" s="57">
        <f>IF(ISBLANK(Base!$M41)," ",Base!$M41)</f>
        <v>0.39130434782608697</v>
      </c>
    </row>
    <row r="6" spans="1:25" x14ac:dyDescent="0.25">
      <c r="A6" s="37" t="str">
        <f>IF(ISBLANK(Base!$D38)," ",Base!$B38)</f>
        <v>Asie</v>
      </c>
      <c r="B6" s="37" t="str">
        <f>IF(ISBLANK(Base!$D38)," ",Base!$C38)</f>
        <v>Doi Inthanon thailand (MAJOR =*2 RS)</v>
      </c>
      <c r="C6" s="61">
        <f>IF(ISBLANK(Base!$I38)," ",Base!$I38/$D$3/2)</f>
        <v>12.5</v>
      </c>
      <c r="F6" s="35" t="str">
        <f>IF(ISBLANK(Base!$D6)," ",Base!$B6)</f>
        <v>Europe</v>
      </c>
      <c r="G6" s="35" t="str">
        <f>IF(ISBLANK(Base!$D6)," ",Base!$C6)</f>
        <v>Val d'Aran (MAJOR =*2 RS)</v>
      </c>
      <c r="H6" s="1">
        <f>IF(ISBLANK(Base!$K6)," ",Base!$K6/$D$3/2)</f>
        <v>27.5</v>
      </c>
      <c r="K6" s="11" t="str">
        <f>IF(ISBLANK(Base!$D42)," ",Base!$B42)</f>
        <v>Amérique</v>
      </c>
      <c r="L6" s="11" t="str">
        <f>IF(ISBLANK(Base!$D42)," ",Base!$C42)</f>
        <v>Canyons endurance run (MAJOR =*2 RS)</v>
      </c>
      <c r="M6" s="1">
        <f>IF(ISBLANK(Base!$J42)," ",Base!$J42/$D$3/2)</f>
        <v>426.5</v>
      </c>
      <c r="P6" s="11" t="str">
        <f>IF(ISBLANK(Base!$D41)," ",Base!$B41)</f>
        <v>Amérique</v>
      </c>
      <c r="Q6" s="11" t="str">
        <f>IF(ISBLANK(Base!$D41)," ",Base!$C41)</f>
        <v>Desert RATS Trail running</v>
      </c>
      <c r="R6" s="1">
        <f>IF(ISBLANK(Base!$I41)," ",Base!$I41)</f>
        <v>50</v>
      </c>
      <c r="S6" s="1">
        <f>IF(ISBLANK(Base!$J41)," ",Base!$J41)</f>
        <v>1110</v>
      </c>
      <c r="T6" s="59">
        <f>IF(ISBLANK(Base!$D56)," ",S6/R6)</f>
        <v>22.2</v>
      </c>
      <c r="U6" s="35" t="str">
        <f>IF(ISBLANK(Base!$D17)," ",Base!$B17)</f>
        <v>Europe</v>
      </c>
      <c r="V6" s="35" t="str">
        <f>IF(ISBLANK(Base!$D17)," ",Base!$C17)</f>
        <v>Alsace by UTMB</v>
      </c>
      <c r="W6" s="57">
        <f>IF(ISBLANK(Base!$M17)," ",Base!$M17)</f>
        <v>0.36842105263157893</v>
      </c>
    </row>
    <row r="7" spans="1:25" x14ac:dyDescent="0.25">
      <c r="A7" s="11" t="str">
        <f>IF(ISBLANK(Base!$D42)," ",Base!$B42)</f>
        <v>Amérique</v>
      </c>
      <c r="B7" s="11" t="str">
        <f>IF(ISBLANK(Base!$D42)," ",Base!$C42)</f>
        <v>Canyons endurance run (MAJOR =*2 RS)</v>
      </c>
      <c r="C7" s="61">
        <f>IF(ISBLANK(Base!$I42)," ",Base!$I42/$D$3/2)</f>
        <v>12.5</v>
      </c>
      <c r="F7" s="35" t="str">
        <f>IF(ISBLANK(Base!$D4)," ",Base!$B4)</f>
        <v>Europe</v>
      </c>
      <c r="G7" s="35" t="str">
        <f>IF(ISBLANK(Base!$D4)," ",Base!$C4)</f>
        <v>Restonica</v>
      </c>
      <c r="H7" s="1">
        <f>IF(ISBLANK(Base!$K4)," ",Base!$K4/$D$3)</f>
        <v>35</v>
      </c>
      <c r="K7" s="35" t="str">
        <f>IF(ISBLANK(Base!$D13)," ",Base!$B13)</f>
        <v>Europe</v>
      </c>
      <c r="L7" s="35" t="str">
        <f>IF(ISBLANK(Base!$D13)," ",Base!$C13)</f>
        <v>Istria</v>
      </c>
      <c r="M7" s="1">
        <f>IF(ISBLANK(Base!$J13)," ",Base!$J13/$D$3)</f>
        <v>475</v>
      </c>
      <c r="P7" s="35" t="str">
        <f>IF(ISBLANK(Base!$D13)," ",Base!$B13)</f>
        <v>Europe</v>
      </c>
      <c r="Q7" s="35" t="str">
        <f>IF(ISBLANK(Base!$D13)," ",Base!$C13)</f>
        <v>Istria</v>
      </c>
      <c r="R7" s="1">
        <f>IF(ISBLANK(Base!$I13)," ",Base!$I13)</f>
        <v>42</v>
      </c>
      <c r="S7" s="1">
        <f>IF(ISBLANK(Base!$J13)," ",Base!$J13)</f>
        <v>950</v>
      </c>
      <c r="T7" s="59">
        <f>IF(ISBLANK(Base!$D32)," ",S7/R7)</f>
        <v>22.61904761904762</v>
      </c>
      <c r="U7" s="37" t="str">
        <f>IF(ISBLANK(Base!$D38)," ",Base!$B38)</f>
        <v>Asie</v>
      </c>
      <c r="V7" s="37" t="str">
        <f>IF(ISBLANK(Base!$D38)," ",Base!$C38)</f>
        <v>Doi Inthanon thailand (MAJOR =*2 RS)</v>
      </c>
      <c r="W7" s="57">
        <f>IF(ISBLANK(Base!$M38)," ",Base!$M38)</f>
        <v>0.35135135135135137</v>
      </c>
    </row>
    <row r="8" spans="1:25" x14ac:dyDescent="0.25">
      <c r="A8" s="35" t="str">
        <f>IF(ISBLANK(Base!$D6)," ",Base!$B6)</f>
        <v>Europe</v>
      </c>
      <c r="B8" s="35" t="str">
        <f>IF(ISBLANK(Base!$D6)," ",Base!$C6)</f>
        <v>Val d'Aran (MAJOR =*2 RS)</v>
      </c>
      <c r="C8" s="61">
        <f>IF(ISBLANK(Base!$I6)," ",Base!$I6/$D$3/2)</f>
        <v>13.75</v>
      </c>
      <c r="F8" s="35" t="str">
        <f>IF(ISBLANK(Base!$D28)," ",Base!$B28)</f>
        <v>Europe</v>
      </c>
      <c r="G8" s="35" t="str">
        <f>IF(ISBLANK(Base!$D28)," ",Base!$C28)</f>
        <v>Tenerife</v>
      </c>
      <c r="H8" s="1">
        <f>IF(ISBLANK(Base!$K28)," ",Base!$K28/$D$3)</f>
        <v>36</v>
      </c>
      <c r="K8" s="35" t="str">
        <f>IF(ISBLANK(Base!$D7)," ",Base!$B7)</f>
        <v>Europe</v>
      </c>
      <c r="L8" s="35" t="str">
        <f>IF(ISBLANK(Base!$D7)," ",Base!$C7)</f>
        <v>Val d'Aran (MAJOR =*2 RS)</v>
      </c>
      <c r="M8" s="1">
        <f>IF(ISBLANK(Base!$J7)," ",Base!$J7/$D$3/2)</f>
        <v>525</v>
      </c>
      <c r="P8" s="36" t="str">
        <f>IF(ISBLANK(Base!$D29)," ",Base!$B29)</f>
        <v>Oceanie</v>
      </c>
      <c r="Q8" s="36" t="str">
        <f>IF(ISBLANK(Base!$D29)," ",Base!$C29)</f>
        <v>Tarawera Ultramarathon</v>
      </c>
      <c r="R8" s="1">
        <f>IF(ISBLANK(Base!$I29)," ",Base!$I29)</f>
        <v>53</v>
      </c>
      <c r="S8" s="1">
        <f>IF(ISBLANK(Base!$J29)," ",Base!$J29)</f>
        <v>1200</v>
      </c>
      <c r="T8" s="59">
        <f>IF(ISBLANK(Base!$D35)," ",S8/R8)</f>
        <v>22.641509433962263</v>
      </c>
      <c r="U8" s="35" t="str">
        <f>IF(ISBLANK(Base!$D18)," ",Base!$B18)</f>
        <v>Europe</v>
      </c>
      <c r="V8" s="35" t="str">
        <f>IF(ISBLANK(Base!$D18)," ",Base!$C18)</f>
        <v>Snowdonia</v>
      </c>
      <c r="W8" s="57">
        <f>IF(ISBLANK(Base!$M18)," ",Base!$M18)</f>
        <v>0.31428571428571428</v>
      </c>
    </row>
    <row r="9" spans="1:25" x14ac:dyDescent="0.25">
      <c r="A9" s="35" t="str">
        <f>IF(ISBLANK(Base!$D4)," ",Base!$B4)</f>
        <v>Europe</v>
      </c>
      <c r="B9" s="35" t="str">
        <f>IF(ISBLANK(Base!$D4)," ",Base!$C4)</f>
        <v>Restonica</v>
      </c>
      <c r="C9" s="61">
        <f>IF(ISBLANK(Base!$I4)," ",Base!$I4/$D$3)</f>
        <v>16</v>
      </c>
      <c r="F9" s="37" t="str">
        <f>IF(ISBLANK(Base!$D38)," ",Base!$B38)</f>
        <v>Asie</v>
      </c>
      <c r="G9" s="37" t="str">
        <f>IF(ISBLANK(Base!$D38)," ",Base!$C38)</f>
        <v>Doi Inthanon thailand (MAJOR =*2 RS)</v>
      </c>
      <c r="H9" s="1">
        <f>IF(ISBLANK(Base!$K38)," ",Base!$K38/$D$3/2)</f>
        <v>37.5</v>
      </c>
      <c r="K9" s="11" t="str">
        <f>IF(ISBLANK(Base!$D41)," ",Base!$B41)</f>
        <v>Amérique</v>
      </c>
      <c r="L9" s="11" t="str">
        <f>IF(ISBLANK(Base!$D41)," ",Base!$C41)</f>
        <v>Desert RATS Trail running</v>
      </c>
      <c r="M9" s="1">
        <f>IF(ISBLANK(Base!$J41)," ",Base!$J41/$D$3)</f>
        <v>555</v>
      </c>
      <c r="P9" s="11" t="str">
        <f>IF(ISBLANK(Base!$D50)," ",Base!$B50)</f>
        <v>Amérique</v>
      </c>
      <c r="Q9" s="11" t="str">
        <f>IF(ISBLANK(Base!$D50)," ",Base!$C50)</f>
        <v>Grindstone trail running festival</v>
      </c>
      <c r="R9" s="1">
        <f>IF(ISBLANK(Base!$I50)," ",Base!$I50)</f>
        <v>50</v>
      </c>
      <c r="S9" s="1">
        <f>IF(ISBLANK(Base!$J50)," ",Base!$J50)</f>
        <v>1530</v>
      </c>
      <c r="T9" s="59">
        <f>IF(ISBLANK(Base!$D25)," ",S9/R9)</f>
        <v>30.6</v>
      </c>
      <c r="U9" s="35" t="str">
        <f>IF(ISBLANK(Base!$D5)," ",Base!$B5)</f>
        <v>Europe</v>
      </c>
      <c r="V9" s="35" t="str">
        <f>IF(ISBLANK(Base!$D5)," ",Base!$C5)</f>
        <v>Saint Jacques</v>
      </c>
      <c r="W9" s="57">
        <f>IF(ISBLANK(Base!$M5)," ",Base!$M5)</f>
        <v>0.27777777777777779</v>
      </c>
    </row>
    <row r="10" spans="1:25" x14ac:dyDescent="0.25">
      <c r="A10" s="35" t="str">
        <f>IF(ISBLANK(Base!$D12)," ",Base!$B12)</f>
        <v xml:space="preserve"> </v>
      </c>
      <c r="B10" s="35" t="str">
        <f>IF(ISBLANK(Base!$D12)," ",Base!$C12)</f>
        <v xml:space="preserve"> </v>
      </c>
      <c r="C10" s="61">
        <f>IF(ISBLANK(Base!$I12)," ",Base!$I12/$D$3)</f>
        <v>17.5</v>
      </c>
      <c r="F10" s="37" t="str">
        <f>IF(ISBLANK(Base!$D39)," ",Base!$B39)</f>
        <v>Asie</v>
      </c>
      <c r="G10" s="37" t="str">
        <f>IF(ISBLANK(Base!$D39)," ",Base!$C39)</f>
        <v>Utra trail Mount Yun</v>
      </c>
      <c r="H10" s="1">
        <f>IF(ISBLANK(Base!$K39)," ",Base!$K39/$D$3)</f>
        <v>38.5</v>
      </c>
      <c r="K10" s="36" t="str">
        <f>IF(ISBLANK(Base!$D29)," ",Base!$B29)</f>
        <v>Oceanie</v>
      </c>
      <c r="L10" s="36" t="str">
        <f>IF(ISBLANK(Base!$D29)," ",Base!$C29)</f>
        <v>Tarawera Ultramarathon</v>
      </c>
      <c r="M10" s="1">
        <f>IF(ISBLANK(Base!$J29)," ",Base!$J29/$D$3)</f>
        <v>600</v>
      </c>
      <c r="P10" s="11" t="str">
        <f>IF(ISBLANK(Base!$D54)," ",Base!$B54)</f>
        <v>Amérique</v>
      </c>
      <c r="Q10" s="11" t="str">
        <f>IF(ISBLANK(Base!$D54)," ",Base!$C54)</f>
        <v>Kodiak</v>
      </c>
      <c r="R10" s="1">
        <f>IF(ISBLANK(Base!$I54)," ",Base!$I54)</f>
        <v>50</v>
      </c>
      <c r="S10" s="1">
        <f>IF(ISBLANK(Base!$J54)," ",Base!$J54)</f>
        <v>1530</v>
      </c>
      <c r="T10" s="59">
        <f>IF(ISBLANK(Base!$D11)," ",S10/R10)</f>
        <v>30.6</v>
      </c>
      <c r="U10" s="35" t="str">
        <f>IF(ISBLANK(Base!$D9)," ",Base!$B9)</f>
        <v>Europe</v>
      </c>
      <c r="V10" s="35" t="str">
        <f>IF(ISBLANK(Base!$D9)," ",Base!$C9)</f>
        <v>Wildstrubel</v>
      </c>
      <c r="W10" s="57">
        <f>IF(ISBLANK(Base!$M9)," ",Base!$M9)</f>
        <v>0.27272727272727271</v>
      </c>
    </row>
    <row r="11" spans="1:25" x14ac:dyDescent="0.25">
      <c r="A11" s="35" t="str">
        <f>IF(ISBLANK(Base!$D21)," ",Base!$B21)</f>
        <v>Europe</v>
      </c>
      <c r="B11" s="35" t="str">
        <f>IF(ISBLANK(Base!$D21)," ",Base!$C21)</f>
        <v>Mozart 100</v>
      </c>
      <c r="C11" s="61">
        <f>IF(ISBLANK(Base!$I21)," ",Base!$I21/$D$3)</f>
        <v>19.5</v>
      </c>
      <c r="F11" s="37" t="str">
        <f>IF(ISBLANK(Base!$D40)," ",Base!$B40)</f>
        <v>Asie</v>
      </c>
      <c r="G11" s="37" t="str">
        <f>IF(ISBLANK(Base!$D40)," ",Base!$C40)</f>
        <v>Ultra trail Ninghai</v>
      </c>
      <c r="H11" s="1">
        <f>IF(ISBLANK(Base!$K40)," ",Base!$K40/$D$3)</f>
        <v>44</v>
      </c>
      <c r="K11" s="37" t="str">
        <f>IF(ISBLANK(Base!$D38)," ",Base!$B38)</f>
        <v>Asie</v>
      </c>
      <c r="L11" s="37" t="str">
        <f>IF(ISBLANK(Base!$D38)," ",Base!$C38)</f>
        <v>Doi Inthanon thailand (MAJOR =*2 RS)</v>
      </c>
      <c r="M11" s="1">
        <f>IF(ISBLANK(Base!$J38)," ",Base!$J38/$D$3/2)</f>
        <v>717.5</v>
      </c>
      <c r="P11" s="35" t="str">
        <f>IF(ISBLANK(Base!$D14)," ",Base!$B14)</f>
        <v xml:space="preserve"> </v>
      </c>
      <c r="Q11" s="35" t="str">
        <f>IF(ISBLANK(Base!$D14)," ",Base!$C14)</f>
        <v xml:space="preserve"> </v>
      </c>
      <c r="R11" s="1">
        <f>IF(ISBLANK(Base!$I14)," ",Base!$I14)</f>
        <v>70</v>
      </c>
      <c r="S11" s="1">
        <f>IF(ISBLANK(Base!$J14)," ",Base!$J14)</f>
        <v>2200</v>
      </c>
      <c r="T11" s="59">
        <f>IF(ISBLANK(Base!$D5)," ",S11/R11)</f>
        <v>31.428571428571427</v>
      </c>
      <c r="U11" s="35" t="str">
        <f>IF(ISBLANK(Base!$D20)," ",Base!$B20)</f>
        <v>Europe</v>
      </c>
      <c r="V11" s="35" t="str">
        <f>IF(ISBLANK(Base!$D20)," ",Base!$C20)</f>
        <v>Nice by UTMB</v>
      </c>
      <c r="W11" s="57">
        <f>IF(ISBLANK(Base!$M20)," ",Base!$M20)</f>
        <v>0.36842105263157893</v>
      </c>
    </row>
    <row r="12" spans="1:25" x14ac:dyDescent="0.25">
      <c r="A12" s="35" t="str">
        <f>IF(ISBLANK(Base!$D10)," ",Base!$B10)</f>
        <v>Europe</v>
      </c>
      <c r="B12" s="35" t="str">
        <f>IF(ISBLANK(Base!$D10)," ",Base!$C10)</f>
        <v>Verbier Saint Bernard</v>
      </c>
      <c r="C12" s="61">
        <f>IF(ISBLANK(Base!$I10)," ",Base!$I10/$D$3)</f>
        <v>21</v>
      </c>
      <c r="F12" s="35" t="str">
        <f>IF(ISBLANK(Base!$D15)," ",Base!$B15)</f>
        <v>Europe</v>
      </c>
      <c r="G12" s="35" t="str">
        <f>IF(ISBLANK(Base!$D15)," ",Base!$C15)</f>
        <v>Lavaredo</v>
      </c>
      <c r="H12" s="1">
        <f>IF(ISBLANK(Base!$K15)," ",Base!$K15/$D$3)</f>
        <v>44.5</v>
      </c>
      <c r="K12" s="35" t="str">
        <f>IF(ISBLANK(Base!$D26)," ",Base!$B26)</f>
        <v>Europe</v>
      </c>
      <c r="L12" s="35" t="str">
        <f>IF(ISBLANK(Base!$D26)," ",Base!$C26)</f>
        <v>Chianti Ultra trail</v>
      </c>
      <c r="M12" s="1">
        <f>IF(ISBLANK(Base!$J26)," ",Base!$J26/$D$3)</f>
        <v>750</v>
      </c>
      <c r="P12" s="11" t="str">
        <f>IF(ISBLANK(Base!$D42)," ",Base!$B42)</f>
        <v>Amérique</v>
      </c>
      <c r="Q12" s="11" t="str">
        <f>IF(ISBLANK(Base!$D42)," ",Base!$C42)</f>
        <v>Canyons endurance run (MAJOR =*2 RS)</v>
      </c>
      <c r="R12" s="1">
        <f>IF(ISBLANK(Base!$I42)," ",Base!$I42)</f>
        <v>50</v>
      </c>
      <c r="S12" s="1">
        <f>IF(ISBLANK(Base!$J42)," ",Base!$J42)</f>
        <v>1706</v>
      </c>
      <c r="T12" s="59">
        <f>IF(ISBLANK(Base!$D11)," ",S12/R12)</f>
        <v>34.119999999999997</v>
      </c>
      <c r="U12" s="35" t="str">
        <f>IF(ISBLANK(Base!$D23)," ",Base!$B23)</f>
        <v>Europe</v>
      </c>
      <c r="V12" s="35" t="str">
        <f>IF(ISBLANK(Base!$D23)," ",Base!$C23)</f>
        <v>Julian alps trail</v>
      </c>
      <c r="W12" s="57">
        <f>IF(ISBLANK(Base!$M23)," ",Base!$M23)</f>
        <v>0.22500000000000001</v>
      </c>
    </row>
    <row r="13" spans="1:25" x14ac:dyDescent="0.25">
      <c r="A13" s="35" t="str">
        <f>IF(ISBLANK(Base!$D13)," ",Base!$B13)</f>
        <v>Europe</v>
      </c>
      <c r="B13" s="35" t="str">
        <f>IF(ISBLANK(Base!$D13)," ",Base!$C13)</f>
        <v>Istria</v>
      </c>
      <c r="C13" s="61">
        <f>IF(ISBLANK(Base!$I13)," ",Base!$I13/$D$3)</f>
        <v>21</v>
      </c>
      <c r="F13" s="35" t="str">
        <f>IF(ISBLANK(Base!$D13)," ",Base!$B13)</f>
        <v>Europe</v>
      </c>
      <c r="G13" s="35" t="str">
        <f>IF(ISBLANK(Base!$D13)," ",Base!$C13)</f>
        <v>Istria</v>
      </c>
      <c r="H13" s="1">
        <f>IF(ISBLANK(Base!$K13)," ",Base!$K13/$D$3)</f>
        <v>45</v>
      </c>
      <c r="K13" s="11" t="str">
        <f>IF(ISBLANK(Base!$D50)," ",Base!$B50)</f>
        <v>Amérique</v>
      </c>
      <c r="L13" s="11" t="str">
        <f>IF(ISBLANK(Base!$D50)," ",Base!$C50)</f>
        <v>Grindstone trail running festival</v>
      </c>
      <c r="M13" s="1">
        <f>IF(ISBLANK(Base!$J50)," ",Base!$J50/$D$3)</f>
        <v>765</v>
      </c>
      <c r="P13" s="35" t="str">
        <f>IF(ISBLANK(Base!$D26)," ",Base!$B26)</f>
        <v>Europe</v>
      </c>
      <c r="Q13" s="35" t="str">
        <f>IF(ISBLANK(Base!$D26)," ",Base!$C26)</f>
        <v>Chianti Ultra trail</v>
      </c>
      <c r="R13" s="1">
        <f>IF(ISBLANK(Base!$I26)," ",Base!$I26)</f>
        <v>42</v>
      </c>
      <c r="S13" s="1">
        <f>IF(ISBLANK(Base!$J26)," ",Base!$J26)</f>
        <v>1500</v>
      </c>
      <c r="T13" s="59">
        <f>IF(ISBLANK(Base!$D43)," ",S13/R13)</f>
        <v>35.714285714285715</v>
      </c>
      <c r="U13" s="35" t="str">
        <f>IF(ISBLANK(Base!$D10)," ",Base!$B10)</f>
        <v>Europe</v>
      </c>
      <c r="V13" s="35" t="str">
        <f>IF(ISBLANK(Base!$D10)," ",Base!$C10)</f>
        <v>Verbier Saint Bernard</v>
      </c>
      <c r="W13" s="57">
        <f>IF(ISBLANK(Base!$M10)," ",Base!$M10)</f>
        <v>0.21818181818181817</v>
      </c>
    </row>
    <row r="14" spans="1:25" x14ac:dyDescent="0.25">
      <c r="A14" s="35" t="str">
        <f>IF(ISBLANK(Base!$D26)," ",Base!$B26)</f>
        <v>Europe</v>
      </c>
      <c r="B14" s="35" t="str">
        <f>IF(ISBLANK(Base!$D26)," ",Base!$C26)</f>
        <v>Chianti Ultra trail</v>
      </c>
      <c r="C14" s="61">
        <f>IF(ISBLANK(Base!$I26)," ",Base!$I26/$D$3)</f>
        <v>21</v>
      </c>
      <c r="F14" s="35" t="str">
        <f>IF(ISBLANK(Base!$D26)," ",Base!$B26)</f>
        <v>Europe</v>
      </c>
      <c r="G14" s="35" t="str">
        <f>IF(ISBLANK(Base!$D26)," ",Base!$C26)</f>
        <v>Chianti Ultra trail</v>
      </c>
      <c r="H14" s="1">
        <f>IF(ISBLANK(Base!$K26)," ",Base!$K26/$D$3)</f>
        <v>45</v>
      </c>
      <c r="K14" s="11" t="str">
        <f>IF(ISBLANK(Base!$D54)," ",Base!$B54)</f>
        <v>Amérique</v>
      </c>
      <c r="L14" s="11" t="str">
        <f>IF(ISBLANK(Base!$D54)," ",Base!$C54)</f>
        <v>Kodiak</v>
      </c>
      <c r="M14" s="1">
        <f>IF(ISBLANK(Base!$J54)," ",Base!$J54/$D$3)</f>
        <v>765</v>
      </c>
      <c r="P14" s="36" t="str">
        <f>IF(ISBLANK(Base!$D31)," ",Base!$B31)</f>
        <v>Oceanie</v>
      </c>
      <c r="Q14" s="36" t="str">
        <f>IF(ISBLANK(Base!$D31)," ",Base!$C31)</f>
        <v>Ultra trail Kosciuszko</v>
      </c>
      <c r="R14" s="1">
        <f>IF(ISBLANK(Base!$I31)," ",Base!$I31)</f>
        <v>50</v>
      </c>
      <c r="S14" s="1">
        <f>IF(ISBLANK(Base!$J31)," ",Base!$J31)</f>
        <v>1800</v>
      </c>
      <c r="T14" s="59">
        <f>IF(ISBLANK(Base!$D49)," ",S14/R14)</f>
        <v>36</v>
      </c>
      <c r="U14" s="35" t="str">
        <f>IF(ISBLANK(Base!$D16)," ",Base!$B16)</f>
        <v>Europe</v>
      </c>
      <c r="V14" s="35" t="str">
        <f>IF(ISBLANK(Base!$D16)," ",Base!$C16)</f>
        <v>KAT100</v>
      </c>
      <c r="W14" s="57">
        <f>IF(ISBLANK(Base!$M16)," ",Base!$M16)</f>
        <v>0.1875</v>
      </c>
    </row>
    <row r="15" spans="1:25" x14ac:dyDescent="0.25">
      <c r="A15" s="10" t="str">
        <f>IF(ISBLANK(Base!$D32)," ",Base!$B32)</f>
        <v>Afrique</v>
      </c>
      <c r="B15" s="10" t="str">
        <f>IF(ISBLANK(Base!$D32)," ",Base!$C32)</f>
        <v>Mountain Ultra trail</v>
      </c>
      <c r="C15" s="61">
        <f>IF(ISBLANK(Base!$I32)," ",Base!$I32/$D$3)</f>
        <v>21.5</v>
      </c>
      <c r="F15" s="35" t="str">
        <f>IF(ISBLANK(Base!$D16)," ",Base!$B16)</f>
        <v>Europe</v>
      </c>
      <c r="G15" s="35" t="str">
        <f>IF(ISBLANK(Base!$D16)," ",Base!$C16)</f>
        <v>KAT100</v>
      </c>
      <c r="H15" s="1">
        <f>IF(ISBLANK(Base!$K16)," ",Base!$K16/$D$3)</f>
        <v>47.5</v>
      </c>
      <c r="K15" s="35" t="str">
        <f>IF(ISBLANK(Base!$D6)," ",Base!$B6)</f>
        <v>Europe</v>
      </c>
      <c r="L15" s="35" t="str">
        <f>IF(ISBLANK(Base!$D6)," ",Base!$C6)</f>
        <v>Val d'Aran (MAJOR =*2 RS)</v>
      </c>
      <c r="M15" s="1">
        <f>IF(ISBLANK(Base!$J6)," ",Base!$J6/$D$3/2)</f>
        <v>825</v>
      </c>
      <c r="P15" s="10" t="str">
        <f>IF(ISBLANK(Base!$D34)," ",Base!$B34)</f>
        <v>Afrique</v>
      </c>
      <c r="Q15" s="10" t="str">
        <f>IF(ISBLANK(Base!$D34)," ",Base!$C34)</f>
        <v>Mauritius</v>
      </c>
      <c r="R15" s="1">
        <f>IF(ISBLANK(Base!$I34)," ",Base!$I34)</f>
        <v>55</v>
      </c>
      <c r="S15" s="1">
        <f>IF(ISBLANK(Base!$J34)," ",Base!$J34)</f>
        <v>2100</v>
      </c>
      <c r="T15" s="59">
        <f>IF(ISBLANK(Base!$D15)," ",S15/R15)</f>
        <v>38.18181818181818</v>
      </c>
      <c r="U15" s="35" t="str">
        <f>IF(ISBLANK(Base!$D4)," ",Base!$B4)</f>
        <v>Europe</v>
      </c>
      <c r="V15" s="35" t="str">
        <f>IF(ISBLANK(Base!$D4)," ",Base!$C4)</f>
        <v>Restonica</v>
      </c>
      <c r="W15" s="57">
        <f>IF(ISBLANK(Base!$M4)," ",Base!$M4)</f>
        <v>0.16666666666666666</v>
      </c>
    </row>
    <row r="16" spans="1:25" x14ac:dyDescent="0.25">
      <c r="A16" s="35" t="str">
        <f>IF(ISBLANK(Base!$D28)," ",Base!$B28)</f>
        <v>Europe</v>
      </c>
      <c r="B16" s="35" t="str">
        <f>IF(ISBLANK(Base!$D28)," ",Base!$C28)</f>
        <v>Tenerife</v>
      </c>
      <c r="C16" s="61">
        <f>IF(ISBLANK(Base!$I28)," ",Base!$I28/$D$3)</f>
        <v>23.5</v>
      </c>
      <c r="F16" s="37" t="str">
        <f>IF(ISBLANK(Base!$D35)," ",Base!$B35)</f>
        <v>Asie</v>
      </c>
      <c r="G16" s="37" t="str">
        <f>IF(ISBLANK(Base!$D35)," ",Base!$C35)</f>
        <v>Amazean Jungle Thailand</v>
      </c>
      <c r="H16" s="1">
        <f>IF(ISBLANK(Base!$K35)," ",Base!$K35/$D$3)</f>
        <v>47.5</v>
      </c>
      <c r="K16" s="35" t="str">
        <f>IF(ISBLANK(Base!$D21)," ",Base!$B21)</f>
        <v>Europe</v>
      </c>
      <c r="L16" s="35" t="str">
        <f>IF(ISBLANK(Base!$D21)," ",Base!$C21)</f>
        <v>Mozart 100</v>
      </c>
      <c r="M16" s="1">
        <f>IF(ISBLANK(Base!$J21)," ",Base!$J21/$D$3)</f>
        <v>825</v>
      </c>
      <c r="P16" s="35" t="str">
        <f>IF(ISBLANK(Base!$D5)," ",Base!$B5)</f>
        <v>Europe</v>
      </c>
      <c r="Q16" s="35" t="str">
        <f>IF(ISBLANK(Base!$D5)," ",Base!$C5)</f>
        <v>Saint Jacques</v>
      </c>
      <c r="R16" s="1">
        <f>IF(ISBLANK(Base!$I5)," ",Base!$I5)</f>
        <v>51</v>
      </c>
      <c r="S16" s="1">
        <f>IF(ISBLANK(Base!$J5)," ",Base!$J5)</f>
        <v>2000</v>
      </c>
      <c r="T16" s="59">
        <f>IF(ISBLANK(Base!$D36)," ",S16/R16)</f>
        <v>39.215686274509807</v>
      </c>
      <c r="U16" s="11" t="str">
        <f>IF(ISBLANK(Base!$D42)," ",Base!$B42)</f>
        <v>Amérique</v>
      </c>
      <c r="V16" s="11" t="str">
        <f>IF(ISBLANK(Base!$D42)," ",Base!$C42)</f>
        <v>Canyons endurance run (MAJOR =*2 RS)</v>
      </c>
      <c r="W16" s="57">
        <f>IF(ISBLANK(Base!$M42)," ",Base!$M42)</f>
        <v>0.15343915343915343</v>
      </c>
    </row>
    <row r="17" spans="1:23" x14ac:dyDescent="0.25">
      <c r="A17" s="11" t="str">
        <f>IF(ISBLANK(Base!$D55)," ",Base!$B55)</f>
        <v>Amérique</v>
      </c>
      <c r="B17" s="11" t="str">
        <f>IF(ISBLANK(Base!$D55)," ",Base!$C55)</f>
        <v>Quito Trail Ecuador</v>
      </c>
      <c r="C17" s="61">
        <f>IF(ISBLANK(Base!$I55)," ",Base!$I55/$D$3)</f>
        <v>23.5</v>
      </c>
      <c r="F17" s="35" t="str">
        <f>IF(ISBLANK(Base!$D23)," ",Base!$B23)</f>
        <v>Europe</v>
      </c>
      <c r="G17" s="35" t="str">
        <f>IF(ISBLANK(Base!$D23)," ",Base!$C23)</f>
        <v>Julian alps trail</v>
      </c>
      <c r="H17" s="1">
        <f>IF(ISBLANK(Base!$K23)," ",Base!$K23/$D$3)</f>
        <v>49</v>
      </c>
      <c r="K17" s="36" t="str">
        <f>IF(ISBLANK(Base!$D31)," ",Base!$B31)</f>
        <v>Oceanie</v>
      </c>
      <c r="L17" s="36" t="str">
        <f>IF(ISBLANK(Base!$D31)," ",Base!$C31)</f>
        <v>Ultra trail Kosciuszko</v>
      </c>
      <c r="M17" s="1">
        <f>IF(ISBLANK(Base!$J31)," ",Base!$J31/$D$3)</f>
        <v>900</v>
      </c>
      <c r="P17" s="35" t="str">
        <f>IF(ISBLANK(Base!$D17)," ",Base!$B17)</f>
        <v>Europe</v>
      </c>
      <c r="Q17" s="35" t="str">
        <f>IF(ISBLANK(Base!$D17)," ",Base!$C17)</f>
        <v>Alsace by UTMB</v>
      </c>
      <c r="R17" s="1">
        <f>IF(ISBLANK(Base!$I17)," ",Base!$I17)</f>
        <v>50</v>
      </c>
      <c r="S17" s="1">
        <f>IF(ISBLANK(Base!$J17)," ",Base!$J17)</f>
        <v>1990</v>
      </c>
      <c r="T17" s="59">
        <f>IF(ISBLANK(Base!$D48)," ",S17/R17)</f>
        <v>39.799999999999997</v>
      </c>
      <c r="U17" s="35" t="str">
        <f>IF(ISBLANK(Base!$D25)," ",Base!$B25)</f>
        <v>Europe</v>
      </c>
      <c r="V17" s="35" t="str">
        <f>IF(ISBLANK(Base!$D25)," ",Base!$C25)</f>
        <v>UTMB</v>
      </c>
      <c r="W17" s="57">
        <f>IF(ISBLANK(Base!$M25)," ",Base!$M25)</f>
        <v>0.14814814814814814</v>
      </c>
    </row>
    <row r="18" spans="1:23" x14ac:dyDescent="0.25">
      <c r="A18" s="35" t="str">
        <f>IF(ISBLANK(Base!$D16)," ",Base!$B16)</f>
        <v>Europe</v>
      </c>
      <c r="B18" s="35" t="str">
        <f>IF(ISBLANK(Base!$D16)," ",Base!$C16)</f>
        <v>KAT100</v>
      </c>
      <c r="C18" s="61">
        <f>IF(ISBLANK(Base!$I16)," ",Base!$I16/$D$3)</f>
        <v>24</v>
      </c>
      <c r="F18" s="10" t="str">
        <f>IF(ISBLANK(Base!$D32)," ",Base!$B32)</f>
        <v>Afrique</v>
      </c>
      <c r="G18" s="10" t="str">
        <f>IF(ISBLANK(Base!$D32)," ",Base!$C32)</f>
        <v>Mountain Ultra trail</v>
      </c>
      <c r="H18" s="1">
        <f>IF(ISBLANK(Base!$K32)," ",Base!$K32/$D$3)</f>
        <v>49</v>
      </c>
      <c r="K18" s="35" t="str">
        <f>IF(ISBLANK(Base!$D17)," ",Base!$B17)</f>
        <v>Europe</v>
      </c>
      <c r="L18" s="35" t="str">
        <f>IF(ISBLANK(Base!$D17)," ",Base!$C17)</f>
        <v>Alsace by UTMB</v>
      </c>
      <c r="M18" s="1">
        <f>IF(ISBLANK(Base!$J17)," ",Base!$J17/$D$3)</f>
        <v>995</v>
      </c>
      <c r="P18" s="37" t="str">
        <f>IF(ISBLANK(Base!$D40)," ",Base!$B40)</f>
        <v>Asie</v>
      </c>
      <c r="Q18" s="37" t="str">
        <f>IF(ISBLANK(Base!$D40)," ",Base!$C40)</f>
        <v>Ultra trail Ninghai</v>
      </c>
      <c r="R18" s="1">
        <f>IF(ISBLANK(Base!$I40)," ",Base!$I40)</f>
        <v>58</v>
      </c>
      <c r="S18" s="1">
        <f>IF(ISBLANK(Base!$J40)," ",Base!$J40)</f>
        <v>2340</v>
      </c>
      <c r="T18" s="59">
        <f>IF(ISBLANK(Base!$D28)," ",S18/R18)</f>
        <v>40.344827586206897</v>
      </c>
      <c r="U18" s="11" t="str">
        <f>IF(ISBLANK(Base!$D48)," ",Base!$B48)</f>
        <v>Amérique</v>
      </c>
      <c r="V18" s="11" t="str">
        <f>IF(ISBLANK(Base!$D48)," ",Base!$C48)</f>
        <v>Paraty Brazil</v>
      </c>
      <c r="W18" s="57">
        <f>IF(ISBLANK(Base!$M48)," ",Base!$M48)</f>
        <v>0.13333333333333333</v>
      </c>
    </row>
    <row r="19" spans="1:23" x14ac:dyDescent="0.25">
      <c r="A19" s="10" t="str">
        <f>IF(ISBLANK(Base!$D33)," ",Base!$B33)</f>
        <v xml:space="preserve"> </v>
      </c>
      <c r="B19" s="10" t="str">
        <f>IF(ISBLANK(Base!$D33)," ",Base!$C33)</f>
        <v xml:space="preserve"> </v>
      </c>
      <c r="C19" s="61">
        <f>IF(ISBLANK(Base!$I33)," ",Base!$I33/$D$3)</f>
        <v>24</v>
      </c>
      <c r="F19" s="35" t="str">
        <f>IF(ISBLANK(Base!$I14)," ",Base!$B14)</f>
        <v>Europe</v>
      </c>
      <c r="G19" s="35" t="str">
        <f>IF(ISBLANK(Base!$I14)," ",Base!$C14)</f>
        <v>Istria</v>
      </c>
      <c r="H19" s="1">
        <f>IF(ISBLANK(Base!$K14)," ",Base!$K14/$D$3)</f>
        <v>50</v>
      </c>
      <c r="K19" s="35" t="str">
        <f>IF(ISBLANK(Base!$D4)," ",Base!$B4)</f>
        <v>Europe</v>
      </c>
      <c r="L19" s="35" t="str">
        <f>IF(ISBLANK(Base!$D4)," ",Base!$C4)</f>
        <v>Restonica</v>
      </c>
      <c r="M19" s="1">
        <f>IF(ISBLANK(Base!$J4)," ",Base!$J4/$D$3)</f>
        <v>1000</v>
      </c>
      <c r="P19" s="37" t="str">
        <f>IF(ISBLANK(Base!$D36)," ",Base!$B36)</f>
        <v>Asie</v>
      </c>
      <c r="Q19" s="37" t="str">
        <f>IF(ISBLANK(Base!$D36)," ",Base!$C36)</f>
        <v>Transjeju</v>
      </c>
      <c r="R19" s="1">
        <f>IF(ISBLANK(Base!$I36)," ",Base!$I36)</f>
        <v>52</v>
      </c>
      <c r="S19" s="1">
        <f>IF(ISBLANK(Base!$J36)," ",Base!$J36)</f>
        <v>2110</v>
      </c>
      <c r="T19" s="59">
        <f>IF(ISBLANK(Base!$D38)," ",S19/R19)</f>
        <v>40.57692307692308</v>
      </c>
      <c r="U19" s="35" t="str">
        <f>IF(ISBLANK(Base!$D15)," ",Base!$B15)</f>
        <v>Europe</v>
      </c>
      <c r="V19" s="35" t="str">
        <f>IF(ISBLANK(Base!$D15)," ",Base!$C15)</f>
        <v>Lavaredo</v>
      </c>
      <c r="W19" s="57">
        <f>IF(ISBLANK(Base!$M15)," ",Base!$M15)</f>
        <v>0.12658227848101267</v>
      </c>
    </row>
    <row r="20" spans="1:23" x14ac:dyDescent="0.25">
      <c r="A20" s="37" t="str">
        <f>IF(ISBLANK(Base!$D39)," ",Base!$B39)</f>
        <v>Asie</v>
      </c>
      <c r="B20" s="37" t="str">
        <f>IF(ISBLANK(Base!$D39)," ",Base!$C39)</f>
        <v>Utra trail Mount Yun</v>
      </c>
      <c r="C20" s="61">
        <f>IF(ISBLANK(Base!$I39)," ",Base!$I39/$D$3)</f>
        <v>24</v>
      </c>
      <c r="F20" s="11" t="str">
        <f>IF(ISBLANK(Base!$D42)," ",Base!$B42)</f>
        <v>Amérique</v>
      </c>
      <c r="G20" s="11" t="str">
        <f>IF(ISBLANK(Base!$D42)," ",Base!$C42)</f>
        <v>Canyons endurance run (MAJOR =*2 RS)</v>
      </c>
      <c r="H20" s="1">
        <f>IF(ISBLANK(Base!$K42)," ",Base!$K42/$D$3/2)</f>
        <v>54.5</v>
      </c>
      <c r="K20" s="35" t="str">
        <f>IF(ISBLANK(Base!$D5)," ",Base!$B5)</f>
        <v>Europe</v>
      </c>
      <c r="L20" s="35" t="str">
        <f>IF(ISBLANK(Base!$D5)," ",Base!$C5)</f>
        <v>Saint Jacques</v>
      </c>
      <c r="M20" s="1">
        <f>IF(ISBLANK(Base!$J5)," ",Base!$J5/$D$3)</f>
        <v>1000</v>
      </c>
      <c r="P20" s="35" t="str">
        <f>IF(ISBLANK(Base!$D21)," ",Base!$B21)</f>
        <v>Europe</v>
      </c>
      <c r="Q20" s="35" t="str">
        <f>IF(ISBLANK(Base!$D21)," ",Base!$C21)</f>
        <v>Mozart 100</v>
      </c>
      <c r="R20" s="1">
        <f>IF(ISBLANK(Base!$I21)," ",Base!$I21)</f>
        <v>39</v>
      </c>
      <c r="S20" s="1">
        <f>IF(ISBLANK(Base!$J21)," ",Base!$J21)</f>
        <v>1650</v>
      </c>
      <c r="T20" s="59">
        <f>IF(ISBLANK(Base!$D31)," ",S20/R20)</f>
        <v>42.307692307692307</v>
      </c>
      <c r="U20" s="11" t="str">
        <f>IF(ISBLANK(Base!$D46)," ",Base!$B46)</f>
        <v>Amérique</v>
      </c>
      <c r="V20" s="11" t="str">
        <f>IF(ISBLANK(Base!$D46)," ",Base!$C46)</f>
        <v>Speedgoat mountain races</v>
      </c>
      <c r="W20" s="57">
        <f>IF(ISBLANK(Base!$M46)," ",Base!$M46)</f>
        <v>0.125</v>
      </c>
    </row>
    <row r="21" spans="1:23" x14ac:dyDescent="0.25">
      <c r="A21" s="36" t="str">
        <f>IF(ISBLANK(Base!$D30)," ",Base!$B30)</f>
        <v>Oceanie</v>
      </c>
      <c r="B21" s="36" t="str">
        <f>IF(ISBLANK(Base!$D30)," ",Base!$C30)</f>
        <v xml:space="preserve">Ultra trail Australia </v>
      </c>
      <c r="C21" s="61">
        <f>IF(ISBLANK(Base!$I30)," ",Base!$I30/$D$3)</f>
        <v>24.5</v>
      </c>
      <c r="F21" s="37" t="str">
        <f>IF(ISBLANK(Base!$D36)," ",Base!$B36)</f>
        <v>Asie</v>
      </c>
      <c r="G21" s="37" t="str">
        <f>IF(ISBLANK(Base!$D36)," ",Base!$C36)</f>
        <v>Transjeju</v>
      </c>
      <c r="H21" s="1">
        <f>IF(ISBLANK(Base!$K36)," ",Base!$K36/$D$3)</f>
        <v>55</v>
      </c>
      <c r="K21" s="10" t="str">
        <f>IF(ISBLANK(Base!$D32)," ",Base!$B32)</f>
        <v>Afrique</v>
      </c>
      <c r="L21" s="10" t="str">
        <f>IF(ISBLANK(Base!$D32)," ",Base!$C32)</f>
        <v>Mountain Ultra trail</v>
      </c>
      <c r="M21" s="1">
        <f>IF(ISBLANK(Base!$J32)," ",Base!$J32/$D$3)</f>
        <v>1025</v>
      </c>
      <c r="P21" s="37" t="str">
        <f>IF(ISBLANK(Base!$D35)," ",Base!$B35)</f>
        <v>Asie</v>
      </c>
      <c r="Q21" s="37" t="str">
        <f>IF(ISBLANK(Base!$D35)," ",Base!$C35)</f>
        <v>Amazean Jungle Thailand</v>
      </c>
      <c r="R21" s="1">
        <f>IF(ISBLANK(Base!$I35)," ",Base!$I35)</f>
        <v>55</v>
      </c>
      <c r="S21" s="1">
        <f>IF(ISBLANK(Base!$J35)," ",Base!$J35)</f>
        <v>2500</v>
      </c>
      <c r="T21" s="59">
        <f>IF(ISBLANK(Base!$D51)," ",S21/R21)</f>
        <v>45.454545454545453</v>
      </c>
      <c r="U21" s="35" t="str">
        <f>IF(ISBLANK(Base!$D19)," ",Base!$B19)</f>
        <v>Europe</v>
      </c>
      <c r="V21" s="35" t="str">
        <f>IF(ISBLANK(Base!$D19)," ",Base!$C19)</f>
        <v>Kullamanen</v>
      </c>
      <c r="W21" s="57">
        <f>IF(ISBLANK(Base!$M19)," ",Base!$M19)</f>
        <v>0.1</v>
      </c>
    </row>
    <row r="22" spans="1:23" x14ac:dyDescent="0.25">
      <c r="A22" s="11" t="str">
        <f>IF(ISBLANK(Base!$D51)," ",Base!$B51)</f>
        <v>Amérique</v>
      </c>
      <c r="B22" s="11" t="str">
        <f>IF(ISBLANK(Base!$D51)," ",Base!$C51)</f>
        <v>Puerto Vallarta Mexico</v>
      </c>
      <c r="C22" s="61">
        <f>IF(ISBLANK(Base!$I51)," ",Base!$I51/$D$3)</f>
        <v>24.5</v>
      </c>
      <c r="F22" s="37" t="str">
        <f>IF(ISBLANK(Base!$D37)," ",Base!$B37)</f>
        <v>Asie</v>
      </c>
      <c r="G22" s="37" t="str">
        <f>IF(ISBLANK(Base!$D37)," ",Base!$C37)</f>
        <v>Translantau</v>
      </c>
      <c r="H22" s="1">
        <f>IF(ISBLANK(Base!$K37)," ",Base!$K37/$D$3)</f>
        <v>55</v>
      </c>
      <c r="K22" s="10" t="str">
        <f>IF(ISBLANK(Base!$D34)," ",Base!$B34)</f>
        <v>Afrique</v>
      </c>
      <c r="L22" s="10" t="str">
        <f>IF(ISBLANK(Base!$D34)," ",Base!$C34)</f>
        <v>Mauritius</v>
      </c>
      <c r="M22" s="1">
        <f>IF(ISBLANK(Base!$J34)," ",Base!$J34/$D$3)</f>
        <v>1050</v>
      </c>
      <c r="P22" s="11" t="str">
        <f>IF(ISBLANK(Base!$D43)," ",Base!$B43)</f>
        <v>Amérique</v>
      </c>
      <c r="Q22" s="11" t="str">
        <f>IF(ISBLANK(Base!$D43)," ",Base!$C43)</f>
        <v>Valhöll Argentina</v>
      </c>
      <c r="R22" s="1">
        <f>IF(ISBLANK(Base!$I43)," ",Base!$I43)</f>
        <v>55</v>
      </c>
      <c r="S22" s="1">
        <f>IF(ISBLANK(Base!$J43)," ",Base!$J43)</f>
        <v>2500</v>
      </c>
      <c r="T22" s="59">
        <f>IF(ISBLANK(Base!$D46)," ",S22/R22)</f>
        <v>45.454545454545453</v>
      </c>
      <c r="U22" s="37" t="str">
        <f>IF(ISBLANK(Base!$D37)," ",Base!$B37)</f>
        <v>Asie</v>
      </c>
      <c r="V22" s="37" t="str">
        <f>IF(ISBLANK(Base!$D37)," ",Base!$C37)</f>
        <v>Translantau</v>
      </c>
      <c r="W22" s="57">
        <f>IF(ISBLANK(Base!$M37)," ",Base!$M37)</f>
        <v>0.1</v>
      </c>
    </row>
    <row r="23" spans="1:23" x14ac:dyDescent="0.25">
      <c r="A23" s="35" t="str">
        <f>IF(ISBLANK(Base!$D8)," ",Base!$B8)</f>
        <v>Europe</v>
      </c>
      <c r="B23" s="35" t="str">
        <f>IF(ISBLANK(Base!$D8)," ",Base!$C8)</f>
        <v>Andora</v>
      </c>
      <c r="C23" s="61">
        <f>IF(ISBLANK(Base!$I8)," ",Base!$I8/$D$3)</f>
        <v>25</v>
      </c>
      <c r="F23" s="35" t="str">
        <f>IF(ISBLANK(Base!$D5)," ",Base!$B5)</f>
        <v>Europe</v>
      </c>
      <c r="G23" s="35" t="str">
        <f>IF(ISBLANK(Base!$D5)," ",Base!$C5)</f>
        <v>Saint Jacques</v>
      </c>
      <c r="H23" s="1">
        <f>IF(ISBLANK(Base!$K5)," ",Base!$K5/$D$3)</f>
        <v>57.5</v>
      </c>
      <c r="K23" s="37" t="str">
        <f>IF(ISBLANK(Base!$D36)," ",Base!$B36)</f>
        <v>Asie</v>
      </c>
      <c r="L23" s="37" t="str">
        <f>IF(ISBLANK(Base!$D36)," ",Base!$C36)</f>
        <v>Transjeju</v>
      </c>
      <c r="M23" s="1">
        <f>IF(ISBLANK(Base!$J36)," ",Base!$J36/$D$3)</f>
        <v>1055</v>
      </c>
      <c r="P23" s="11" t="str">
        <f>IF(ISBLANK(Base!$D51)," ",Base!$B51)</f>
        <v>Amérique</v>
      </c>
      <c r="Q23" s="11" t="str">
        <f>IF(ISBLANK(Base!$D51)," ",Base!$C51)</f>
        <v>Puerto Vallarta Mexico</v>
      </c>
      <c r="R23" s="1">
        <f>IF(ISBLANK(Base!$I51)," ",Base!$I51)</f>
        <v>49</v>
      </c>
      <c r="S23" s="1">
        <f>IF(ISBLANK(Base!$J51)," ",Base!$J51)</f>
        <v>2230</v>
      </c>
      <c r="T23" s="59">
        <f>IF(ISBLANK(Base!$D8)," ",S23/R23)</f>
        <v>45.510204081632651</v>
      </c>
      <c r="U23" s="35" t="str">
        <f>IF(ISBLANK(Base!$D8)," ",Base!$B8)</f>
        <v>Europe</v>
      </c>
      <c r="V23" s="35" t="str">
        <f>IF(ISBLANK(Base!$D8)," ",Base!$C8)</f>
        <v>Andora</v>
      </c>
      <c r="W23" s="57">
        <f>IF(ISBLANK(Base!$M8)," ",Base!$M8)</f>
        <v>8.6956521739130432E-2</v>
      </c>
    </row>
    <row r="24" spans="1:23" x14ac:dyDescent="0.25">
      <c r="A24" s="35" t="str">
        <f>IF(ISBLANK(Base!$D15)," ",Base!$B15)</f>
        <v>Europe</v>
      </c>
      <c r="B24" s="35" t="str">
        <f>IF(ISBLANK(Base!$D15)," ",Base!$C15)</f>
        <v>Lavaredo</v>
      </c>
      <c r="C24" s="61">
        <f>IF(ISBLANK(Base!$I15)," ",Base!$I15/$D$3)</f>
        <v>25</v>
      </c>
      <c r="F24" s="10" t="str">
        <f>IF(ISBLANK(Base!$D34)," ",Base!$B34)</f>
        <v>Afrique</v>
      </c>
      <c r="G24" s="10" t="str">
        <f>IF(ISBLANK(Base!$D34)," ",Base!$C34)</f>
        <v>Mauritius</v>
      </c>
      <c r="H24" s="1">
        <f>IF(ISBLANK(Base!$K34)," ",Base!$K34/$D$3)</f>
        <v>60</v>
      </c>
      <c r="K24" s="35" t="str">
        <f>IF(ISBLANK(Base!$D14)," ",Base!$B14)</f>
        <v xml:space="preserve"> </v>
      </c>
      <c r="L24" s="35" t="str">
        <f>IF(ISBLANK(Base!$D14)," ",Base!$C14)</f>
        <v xml:space="preserve"> </v>
      </c>
      <c r="M24" s="1">
        <f>IF(ISBLANK(Base!$J14)," ",Base!$J14/$D$3)</f>
        <v>1100</v>
      </c>
      <c r="P24" s="10" t="str">
        <f>IF(ISBLANK(Base!$D32)," ",Base!$B32)</f>
        <v>Afrique</v>
      </c>
      <c r="Q24" s="10" t="str">
        <f>IF(ISBLANK(Base!$D32)," ",Base!$C32)</f>
        <v>Mountain Ultra trail</v>
      </c>
      <c r="R24" s="1">
        <f>IF(ISBLANK(Base!$I32)," ",Base!$I32)</f>
        <v>43</v>
      </c>
      <c r="S24" s="1">
        <f>IF(ISBLANK(Base!$J32)," ",Base!$J32)</f>
        <v>2050</v>
      </c>
      <c r="T24" s="59">
        <f>IF(ISBLANK(Base!$D9)," ",S24/R24)</f>
        <v>47.674418604651166</v>
      </c>
      <c r="U24" s="35" t="str">
        <f>IF(ISBLANK(Base!$D14)," ",Base!$B14)</f>
        <v xml:space="preserve"> </v>
      </c>
      <c r="V24" s="35" t="str">
        <f>IF(ISBLANK(Base!$D14)," ",Base!$C14)</f>
        <v xml:space="preserve"> </v>
      </c>
      <c r="W24" s="57">
        <f>IF(ISBLANK(Base!$M14)," ",Base!$M14)</f>
        <v>8.6956521739130432E-2</v>
      </c>
    </row>
    <row r="25" spans="1:23" x14ac:dyDescent="0.25">
      <c r="A25" s="35" t="str">
        <f>IF(ISBLANK(Base!$D17)," ",Base!$B17)</f>
        <v>Europe</v>
      </c>
      <c r="B25" s="35" t="str">
        <f>IF(ISBLANK(Base!$D17)," ",Base!$C17)</f>
        <v>Alsace by UTMB</v>
      </c>
      <c r="C25" s="61">
        <f>IF(ISBLANK(Base!$I17)," ",Base!$I17/$D$3)</f>
        <v>25</v>
      </c>
      <c r="F25" s="35" t="str">
        <f>IF(ISBLANK(Base!$D8)," ",Base!$B8)</f>
        <v>Europe</v>
      </c>
      <c r="G25" s="35" t="str">
        <f>IF(ISBLANK(Base!$D8)," ",Base!$C8)</f>
        <v>Andora</v>
      </c>
      <c r="H25" s="1">
        <f>IF(ISBLANK(Base!$K8)," ",Base!$K8/$D$3)</f>
        <v>62.5</v>
      </c>
      <c r="K25" s="11" t="str">
        <f>IF(ISBLANK(Base!$D51)," ",Base!$B51)</f>
        <v>Amérique</v>
      </c>
      <c r="L25" s="11" t="str">
        <f>IF(ISBLANK(Base!$D51)," ",Base!$C51)</f>
        <v>Puerto Vallarta Mexico</v>
      </c>
      <c r="M25" s="1">
        <f>IF(ISBLANK(Base!$J51)," ",Base!$J51/$D$3)</f>
        <v>1115</v>
      </c>
      <c r="P25" s="11" t="str">
        <f>IF(ISBLANK(Base!$D48)," ",Base!$B48)</f>
        <v>Amérique</v>
      </c>
      <c r="Q25" s="11" t="str">
        <f>IF(ISBLANK(Base!$D48)," ",Base!$C48)</f>
        <v>Paraty Brazil</v>
      </c>
      <c r="R25" s="1">
        <f>IF(ISBLANK(Base!$I48)," ",Base!$I48)</f>
        <v>55</v>
      </c>
      <c r="S25" s="1">
        <f>IF(ISBLANK(Base!$J48)," ",Base!$J48)</f>
        <v>2680</v>
      </c>
      <c r="T25" s="59">
        <f>IF(ISBLANK(Base!$D16)," ",S25/R25)</f>
        <v>48.727272727272727</v>
      </c>
      <c r="U25" s="35" t="str">
        <f>IF(ISBLANK(Base!$D13)," ",Base!$B13)</f>
        <v>Europe</v>
      </c>
      <c r="V25" s="35" t="str">
        <f>IF(ISBLANK(Base!$D13)," ",Base!$C13)</f>
        <v>Istria</v>
      </c>
      <c r="W25" s="57">
        <f>IF(ISBLANK(Base!$M13)," ",Base!$M13)</f>
        <v>8.4337349397590355E-2</v>
      </c>
    </row>
    <row r="26" spans="1:23" x14ac:dyDescent="0.25">
      <c r="A26" s="35" t="str">
        <f>IF(ISBLANK(Base!$D19)," ",Base!$B19)</f>
        <v>Europe</v>
      </c>
      <c r="B26" s="35" t="str">
        <f>IF(ISBLANK(Base!$D19)," ",Base!$C19)</f>
        <v>Kullamanen</v>
      </c>
      <c r="C26" s="61">
        <f>IF(ISBLANK(Base!$I19)," ",Base!$I19/$D$3)</f>
        <v>25</v>
      </c>
      <c r="F26" s="35" t="str">
        <f>IF(ISBLANK(Base!$D20)," ",Base!$B20)</f>
        <v>Europe</v>
      </c>
      <c r="G26" s="35" t="str">
        <f>IF(ISBLANK(Base!$D20)," ",Base!$C20)</f>
        <v>Nice by UTMB</v>
      </c>
      <c r="H26" s="1">
        <f>IF(ISBLANK(Base!$K20)," ",Base!$K20/$D$3)</f>
        <v>65</v>
      </c>
      <c r="K26" s="37" t="str">
        <f>IF(ISBLANK(Base!$D40)," ",Base!$B40)</f>
        <v>Asie</v>
      </c>
      <c r="L26" s="37" t="str">
        <f>IF(ISBLANK(Base!$D40)," ",Base!$C40)</f>
        <v>Ultra trail Ninghai</v>
      </c>
      <c r="M26" s="1">
        <f>IF(ISBLANK(Base!$J40)," ",Base!$J40/$D$3)</f>
        <v>1170</v>
      </c>
      <c r="P26" s="36" t="str">
        <f>IF(ISBLANK(Base!$D30)," ",Base!$B30)</f>
        <v>Oceanie</v>
      </c>
      <c r="Q26" s="36" t="str">
        <f>IF(ISBLANK(Base!$D30)," ",Base!$C30)</f>
        <v xml:space="preserve">Ultra trail Australia </v>
      </c>
      <c r="R26" s="1">
        <f>IF(ISBLANK(Base!$I30)," ",Base!$I30)</f>
        <v>49</v>
      </c>
      <c r="S26" s="1">
        <f>IF(ISBLANK(Base!$J30)," ",Base!$J30)</f>
        <v>2400</v>
      </c>
      <c r="T26" s="59">
        <f>IF(ISBLANK(Base!$D30)," ",S26/R26)</f>
        <v>48.979591836734691</v>
      </c>
      <c r="U26" s="35" t="str">
        <f>IF(ISBLANK(Base!$D21)," ",Base!$B21)</f>
        <v>Europe</v>
      </c>
      <c r="V26" s="35" t="str">
        <f>IF(ISBLANK(Base!$D21)," ",Base!$C21)</f>
        <v>Mozart 100</v>
      </c>
      <c r="W26" s="57">
        <f>IF(ISBLANK(Base!$M21)," ",Base!$M21)</f>
        <v>7.407407407407407E-2</v>
      </c>
    </row>
    <row r="27" spans="1:23" x14ac:dyDescent="0.25">
      <c r="A27" s="35" t="str">
        <f>IF(ISBLANK(Base!$D23)," ",Base!$B23)</f>
        <v>Europe</v>
      </c>
      <c r="B27" s="35" t="str">
        <f>IF(ISBLANK(Base!$D23)," ",Base!$C23)</f>
        <v>Julian alps trail</v>
      </c>
      <c r="C27" s="61">
        <f>IF(ISBLANK(Base!$I23)," ",Base!$I23/$D$3)</f>
        <v>25</v>
      </c>
      <c r="F27" s="35" t="str">
        <f>IF(ISBLANK(Base!$D17)," ",Base!$B17)</f>
        <v>Europe</v>
      </c>
      <c r="G27" s="35" t="str">
        <f>IF(ISBLANK(Base!$D17)," ",Base!$C17)</f>
        <v>Alsace by UTMB</v>
      </c>
      <c r="H27" s="1">
        <f>IF(ISBLANK(Base!$K17)," ",Base!$K17/$D$3)</f>
        <v>65</v>
      </c>
      <c r="K27" s="36" t="str">
        <f>IF(ISBLANK(Base!$D30)," ",Base!$B30)</f>
        <v>Oceanie</v>
      </c>
      <c r="L27" s="36" t="str">
        <f>IF(ISBLANK(Base!$D30)," ",Base!$C30)</f>
        <v xml:space="preserve">Ultra trail Australia </v>
      </c>
      <c r="M27" s="1">
        <f>IF(ISBLANK(Base!$J30)," ",Base!$J30/$D$3)</f>
        <v>1200</v>
      </c>
      <c r="P27" s="37" t="str">
        <f>IF(ISBLANK(Base!$D37)," ",Base!$B37)</f>
        <v>Asie</v>
      </c>
      <c r="Q27" s="37" t="str">
        <f>IF(ISBLANK(Base!$D37)," ",Base!$C37)</f>
        <v>Translantau</v>
      </c>
      <c r="R27" s="1">
        <f>IF(ISBLANK(Base!$I37)," ",Base!$I37)</f>
        <v>50</v>
      </c>
      <c r="S27" s="1">
        <f>IF(ISBLANK(Base!$J37)," ",Base!$J37)</f>
        <v>2500</v>
      </c>
      <c r="T27" s="59">
        <f>IF(ISBLANK(Base!$D18)," ",S27/R27)</f>
        <v>50</v>
      </c>
      <c r="U27" s="10" t="str">
        <f>IF(ISBLANK(Base!$D32)," ",Base!$B32)</f>
        <v>Afrique</v>
      </c>
      <c r="V27" s="10" t="str">
        <f>IF(ISBLANK(Base!$D32)," ",Base!$C32)</f>
        <v>Mountain Ultra trail</v>
      </c>
      <c r="W27" s="57">
        <f>IF(ISBLANK(Base!$M32)," ",Base!$M32)</f>
        <v>3.1578947368421054E-2</v>
      </c>
    </row>
    <row r="28" spans="1:23" x14ac:dyDescent="0.25">
      <c r="A28" s="36" t="str">
        <f>IF(ISBLANK(Base!$D31)," ",Base!$B31)</f>
        <v>Oceanie</v>
      </c>
      <c r="B28" s="36" t="str">
        <f>IF(ISBLANK(Base!$D31)," ",Base!$C31)</f>
        <v>Ultra trail Kosciuszko</v>
      </c>
      <c r="C28" s="61">
        <f>IF(ISBLANK(Base!$I31)," ",Base!$I31/$D$3)</f>
        <v>25</v>
      </c>
      <c r="F28" s="11" t="str">
        <f>IF(ISBLANK(Base!$D53)," ",Base!$B53)</f>
        <v>Amérique</v>
      </c>
      <c r="G28" s="11" t="str">
        <f>IF(ISBLANK(Base!$D53)," ",Base!$C53)</f>
        <v>Ultra Trail Whistler</v>
      </c>
      <c r="H28" s="1">
        <f>IF(ISBLANK(Base!$K53)," ",Base!$K53/$D$3)</f>
        <v>66</v>
      </c>
      <c r="K28" s="37" t="str">
        <f>IF(ISBLANK(Base!$D39)," ",Base!$B39)</f>
        <v>Asie</v>
      </c>
      <c r="L28" s="37" t="str">
        <f>IF(ISBLANK(Base!$D39)," ",Base!$C39)</f>
        <v>Utra trail Mount Yun</v>
      </c>
      <c r="M28" s="1">
        <f>IF(ISBLANK(Base!$J39)," ",Base!$J39/$D$3)</f>
        <v>1200</v>
      </c>
      <c r="P28" s="37" t="str">
        <f>IF(ISBLANK(Base!$D39)," ",Base!$B39)</f>
        <v>Asie</v>
      </c>
      <c r="Q28" s="37" t="str">
        <f>IF(ISBLANK(Base!$D39)," ",Base!$C39)</f>
        <v>Utra trail Mount Yun</v>
      </c>
      <c r="R28" s="1">
        <f>IF(ISBLANK(Base!$I39)," ",Base!$I39)</f>
        <v>48</v>
      </c>
      <c r="S28" s="1">
        <f>IF(ISBLANK(Base!$J39)," ",Base!$J39)</f>
        <v>2400</v>
      </c>
      <c r="T28" s="59">
        <f>IF(ISBLANK(Base!$D7)," ",S28/R28)</f>
        <v>50</v>
      </c>
      <c r="U28" s="36" t="str">
        <f>IF(ISBLANK(Base!$D31)," ",Base!$B31)</f>
        <v>Oceanie</v>
      </c>
      <c r="V28" s="36" t="str">
        <f>IF(ISBLANK(Base!$D31)," ",Base!$C31)</f>
        <v>Ultra trail Kosciuszko</v>
      </c>
      <c r="W28" s="57">
        <f>IF(ISBLANK(Base!$M31)," ",Base!$M31)</f>
        <v>2.564102564102564E-2</v>
      </c>
    </row>
    <row r="29" spans="1:23" x14ac:dyDescent="0.25">
      <c r="A29" s="37" t="str">
        <f>IF(ISBLANK(Base!$D37)," ",Base!$B37)</f>
        <v>Asie</v>
      </c>
      <c r="B29" s="37" t="str">
        <f>IF(ISBLANK(Base!$D37)," ",Base!$C37)</f>
        <v>Translantau</v>
      </c>
      <c r="C29" s="61">
        <f>IF(ISBLANK(Base!$I37)," ",Base!$I37/$D$3)</f>
        <v>25</v>
      </c>
      <c r="F29" s="35" t="str">
        <f>IF(ISBLANK(Base!$D10)," ",Base!$B10)</f>
        <v>Europe</v>
      </c>
      <c r="G29" s="35" t="str">
        <f>IF(ISBLANK(Base!$D10)," ",Base!$C10)</f>
        <v>Verbier Saint Bernard</v>
      </c>
      <c r="H29" s="1">
        <f>IF(ISBLANK(Base!$K10)," ",Base!$K10/$D$3)</f>
        <v>67</v>
      </c>
      <c r="K29" s="35" t="str">
        <f>IF(ISBLANK(Base!$D12)," ",Base!$B12)</f>
        <v xml:space="preserve"> </v>
      </c>
      <c r="L29" s="35" t="str">
        <f>IF(ISBLANK(Base!$D12)," ",Base!$C12)</f>
        <v xml:space="preserve"> </v>
      </c>
      <c r="M29" s="1">
        <f>IF(ISBLANK(Base!$J12)," ",Base!$J12/$D$3)</f>
        <v>1250</v>
      </c>
      <c r="P29" s="35" t="str">
        <f>IF(ISBLANK(Base!$D15)," ",Base!$B15)</f>
        <v>Europe</v>
      </c>
      <c r="Q29" s="35" t="str">
        <f>IF(ISBLANK(Base!$D15)," ",Base!$C15)</f>
        <v>Lavaredo</v>
      </c>
      <c r="R29" s="1">
        <f>IF(ISBLANK(Base!$I15)," ",Base!$I15)</f>
        <v>50</v>
      </c>
      <c r="S29" s="1">
        <f>IF(ISBLANK(Base!$J15)," ",Base!$J15)</f>
        <v>2600</v>
      </c>
      <c r="T29" s="59">
        <f>IF(ISBLANK(Base!$D42)," ",S29/R29)</f>
        <v>52</v>
      </c>
      <c r="U29" s="36" t="str">
        <f>IF(ISBLANK(Base!$D30)," ",Base!$B30)</f>
        <v>Oceanie</v>
      </c>
      <c r="V29" s="36" t="str">
        <f>IF(ISBLANK(Base!$D30)," ",Base!$C30)</f>
        <v xml:space="preserve">Ultra trail Australia </v>
      </c>
      <c r="W29" s="57">
        <f>IF(ISBLANK(Base!$M30)," ",Base!$M30)</f>
        <v>2.3809523809523808E-2</v>
      </c>
    </row>
    <row r="30" spans="1:23" x14ac:dyDescent="0.25">
      <c r="A30" s="11" t="str">
        <f>IF(ISBLANK(Base!$D41)," ",Base!$B41)</f>
        <v>Amérique</v>
      </c>
      <c r="B30" s="11" t="str">
        <f>IF(ISBLANK(Base!$D41)," ",Base!$C41)</f>
        <v>Desert RATS Trail running</v>
      </c>
      <c r="C30" s="61">
        <f>IF(ISBLANK(Base!$I41)," ",Base!$I41/$D$3)</f>
        <v>25</v>
      </c>
      <c r="F30" s="11" t="str">
        <f>IF(ISBLANK(Base!$D46)," ",Base!$B46)</f>
        <v>Amérique</v>
      </c>
      <c r="G30" s="11" t="str">
        <f>IF(ISBLANK(Base!$D46)," ",Base!$C46)</f>
        <v>Speedgoat mountain races</v>
      </c>
      <c r="H30" s="1">
        <f>IF(ISBLANK(Base!$K46)," ",Base!$K46/$D$3)</f>
        <v>67.5</v>
      </c>
      <c r="K30" s="37" t="str">
        <f>IF(ISBLANK(Base!$D35)," ",Base!$B35)</f>
        <v>Asie</v>
      </c>
      <c r="L30" s="37" t="str">
        <f>IF(ISBLANK(Base!$D35)," ",Base!$C35)</f>
        <v>Amazean Jungle Thailand</v>
      </c>
      <c r="M30" s="1">
        <f>IF(ISBLANK(Base!$J35)," ",Base!$J35/$D$3)</f>
        <v>1250</v>
      </c>
      <c r="P30" s="35" t="str">
        <f>IF(ISBLANK(Base!$D23)," ",Base!$B23)</f>
        <v>Europe</v>
      </c>
      <c r="Q30" s="35" t="str">
        <f>IF(ISBLANK(Base!$D23)," ",Base!$C23)</f>
        <v>Julian alps trail</v>
      </c>
      <c r="R30" s="1">
        <f>IF(ISBLANK(Base!$I23)," ",Base!$I23)</f>
        <v>50</v>
      </c>
      <c r="S30" s="1">
        <f>IF(ISBLANK(Base!$J23)," ",Base!$J23)</f>
        <v>2700</v>
      </c>
      <c r="T30" s="59">
        <f>IF(ISBLANK(Base!$D17)," ",S30/R30)</f>
        <v>54</v>
      </c>
      <c r="U30" s="36" t="str">
        <f>IF(ISBLANK(Base!$D29)," ",Base!$B29)</f>
        <v>Oceanie</v>
      </c>
      <c r="V30" s="36" t="str">
        <f>IF(ISBLANK(Base!$D29)," ",Base!$C29)</f>
        <v>Tarawera Ultramarathon</v>
      </c>
      <c r="W30" s="57">
        <f>IF(ISBLANK(Base!$M29)," ",Base!$M29)</f>
        <v>0</v>
      </c>
    </row>
    <row r="31" spans="1:23" x14ac:dyDescent="0.25">
      <c r="A31" s="11" t="str">
        <f>IF(ISBLANK(Base!$D46)," ",Base!$B46)</f>
        <v>Amérique</v>
      </c>
      <c r="B31" s="11" t="str">
        <f>IF(ISBLANK(Base!$D46)," ",Base!$C46)</f>
        <v>Speedgoat mountain races</v>
      </c>
      <c r="C31" s="61">
        <f>IF(ISBLANK(Base!$I46)," ",Base!$I46/$D$3)</f>
        <v>25</v>
      </c>
      <c r="F31" s="11" t="str">
        <f>IF(ISBLANK(Base!$D51)," ",Base!$B51)</f>
        <v>Amérique</v>
      </c>
      <c r="G31" s="11" t="str">
        <f>IF(ISBLANK(Base!$D51)," ",Base!$C51)</f>
        <v>Puerto Vallarta Mexico</v>
      </c>
      <c r="H31" s="1">
        <f>IF(ISBLANK(Base!$K51)," ",Base!$K51/$D$3)</f>
        <v>69</v>
      </c>
      <c r="K31" s="37" t="str">
        <f>IF(ISBLANK(Base!$D37)," ",Base!$B37)</f>
        <v>Asie</v>
      </c>
      <c r="L31" s="37" t="str">
        <f>IF(ISBLANK(Base!$D37)," ",Base!$C37)</f>
        <v>Translantau</v>
      </c>
      <c r="M31" s="1">
        <f>IF(ISBLANK(Base!$J37)," ",Base!$J37/$D$3)</f>
        <v>1250</v>
      </c>
      <c r="P31" s="35" t="str">
        <f>IF(ISBLANK(Base!$D28)," ",Base!$B28)</f>
        <v>Europe</v>
      </c>
      <c r="Q31" s="35" t="str">
        <f>IF(ISBLANK(Base!$D28)," ",Base!$C28)</f>
        <v>Tenerife</v>
      </c>
      <c r="R31" s="1">
        <f>IF(ISBLANK(Base!$I28)," ",Base!$I28)</f>
        <v>47</v>
      </c>
      <c r="S31" s="1">
        <f>IF(ISBLANK(Base!$J28)," ",Base!$J28)</f>
        <v>2600</v>
      </c>
      <c r="T31" s="59">
        <f>IF(ISBLANK(Base!$D21)," ",S31/R31)</f>
        <v>55.319148936170215</v>
      </c>
      <c r="U31" s="37" t="str">
        <f>IF(ISBLANK(Base!$D36)," ",Base!$B36)</f>
        <v>Asie</v>
      </c>
      <c r="V31" s="37" t="str">
        <f>IF(ISBLANK(Base!$D36)," ",Base!$C36)</f>
        <v>Transjeju</v>
      </c>
      <c r="W31" s="57">
        <f>IF(ISBLANK(Base!$M36)," ",Base!$M36)</f>
        <v>0</v>
      </c>
    </row>
    <row r="32" spans="1:23" x14ac:dyDescent="0.25">
      <c r="A32" s="11" t="str">
        <f>IF(ISBLANK(Base!$D50)," ",Base!$B50)</f>
        <v>Amérique</v>
      </c>
      <c r="B32" s="11" t="str">
        <f>IF(ISBLANK(Base!$D50)," ",Base!$C50)</f>
        <v>Grindstone trail running festival</v>
      </c>
      <c r="C32" s="61">
        <f>IF(ISBLANK(Base!$I50)," ",Base!$I50/$D$3)</f>
        <v>25</v>
      </c>
      <c r="F32" s="35" t="str">
        <f>IF(ISBLANK(Base!$D9)," ",Base!$B9)</f>
        <v>Europe</v>
      </c>
      <c r="G32" s="35" t="str">
        <f>IF(ISBLANK(Base!$D9)," ",Base!$C9)</f>
        <v>Wildstrubel</v>
      </c>
      <c r="H32" s="1">
        <f>IF(ISBLANK(Base!$K9)," ",Base!$K9/$D$3)</f>
        <v>70</v>
      </c>
      <c r="K32" s="11" t="str">
        <f>IF(ISBLANK(Base!$D43)," ",Base!$B43)</f>
        <v>Amérique</v>
      </c>
      <c r="L32" s="11" t="str">
        <f>IF(ISBLANK(Base!$D43)," ",Base!$C43)</f>
        <v>Valhöll Argentina</v>
      </c>
      <c r="M32" s="1">
        <f>IF(ISBLANK(Base!$J43)," ",Base!$J43/$D$3)</f>
        <v>1250</v>
      </c>
      <c r="P32" s="35" t="str">
        <f>IF(ISBLANK(Base!$D20)," ",Base!$B20)</f>
        <v>Europe</v>
      </c>
      <c r="Q32" s="35" t="str">
        <f>IF(ISBLANK(Base!$D20)," ",Base!$C20)</f>
        <v>Nice by UTMB</v>
      </c>
      <c r="R32" s="1">
        <f>IF(ISBLANK(Base!$I20)," ",Base!$I20)</f>
        <v>59</v>
      </c>
      <c r="S32" s="1">
        <f>IF(ISBLANK(Base!$J20)," ",Base!$J20)</f>
        <v>3300</v>
      </c>
      <c r="T32" s="59">
        <f>IF(ISBLANK(Base!$D26)," ",S32/R32)</f>
        <v>55.932203389830505</v>
      </c>
      <c r="U32" s="37" t="str">
        <f>IF(ISBLANK(Base!$D35)," ",Base!$B35)</f>
        <v>Asie</v>
      </c>
      <c r="V32" s="37" t="str">
        <f>IF(ISBLANK(Base!$D35)," ",Base!$C35)</f>
        <v>Amazean Jungle Thailand</v>
      </c>
      <c r="W32" s="57">
        <f>IF(ISBLANK(Base!$M35)," ",Base!$M35)</f>
        <v>-3.0612244897959183E-2</v>
      </c>
    </row>
    <row r="33" spans="1:23" x14ac:dyDescent="0.25">
      <c r="A33" s="11" t="str">
        <f>IF(ISBLANK(Base!$D54)," ",Base!$B54)</f>
        <v>Amérique</v>
      </c>
      <c r="B33" s="11" t="str">
        <f>IF(ISBLANK(Base!$D54)," ",Base!$C54)</f>
        <v>Kodiak</v>
      </c>
      <c r="C33" s="61">
        <f>IF(ISBLANK(Base!$I54)," ",Base!$I54/$D$3)</f>
        <v>25</v>
      </c>
      <c r="F33" s="35" t="str">
        <f>IF(ISBLANK(Base!$D21)," ",Base!$B21)</f>
        <v>Europe</v>
      </c>
      <c r="G33" s="35" t="str">
        <f>IF(ISBLANK(Base!$D21)," ",Base!$C21)</f>
        <v>Mozart 100</v>
      </c>
      <c r="H33" s="1">
        <f>IF(ISBLANK(Base!$K21)," ",Base!$K21/$D$3)</f>
        <v>72.5</v>
      </c>
      <c r="K33" s="11" t="str">
        <f>IF(ISBLANK(Base!$D55)," ",Base!$B55)</f>
        <v>Amérique</v>
      </c>
      <c r="L33" s="11" t="str">
        <f>IF(ISBLANK(Base!$D55)," ",Base!$C55)</f>
        <v>Quito Trail Ecuador</v>
      </c>
      <c r="M33" s="1">
        <f>IF(ISBLANK(Base!$J55)," ",Base!$J55/$D$3)</f>
        <v>1250</v>
      </c>
      <c r="P33" s="37" t="str">
        <f>IF(ISBLANK(Base!$D38)," ",Base!$B38)</f>
        <v>Asie</v>
      </c>
      <c r="Q33" s="37" t="str">
        <f>IF(ISBLANK(Base!$D38)," ",Base!$C38)</f>
        <v>Doi Inthanon thailand (MAJOR =*2 RS)</v>
      </c>
      <c r="R33" s="1">
        <f>IF(ISBLANK(Base!$I38)," ",Base!$I38)</f>
        <v>50</v>
      </c>
      <c r="S33" s="1">
        <f>IF(ISBLANK(Base!$J38)," ",Base!$J38)</f>
        <v>2870</v>
      </c>
      <c r="T33" s="59">
        <f>IF(ISBLANK(Base!$D6)," ",S33/R33)</f>
        <v>57.4</v>
      </c>
      <c r="U33" s="10" t="str">
        <f>IF(ISBLANK(Base!$D33)," ",Base!$B33)</f>
        <v xml:space="preserve"> </v>
      </c>
      <c r="V33" s="10" t="str">
        <f>IF(ISBLANK(Base!$D33)," ",Base!$C33)</f>
        <v xml:space="preserve"> </v>
      </c>
      <c r="W33" s="57">
        <f>IF(ISBLANK(Base!$M33)," ",Base!$M33)</f>
        <v>-4.1916167664670656E-2</v>
      </c>
    </row>
    <row r="34" spans="1:23" x14ac:dyDescent="0.25">
      <c r="A34" s="35" t="str">
        <f>IF(ISBLANK(Base!$D5)," ",Base!$B5)</f>
        <v>Europe</v>
      </c>
      <c r="B34" s="35" t="str">
        <f>IF(ISBLANK(Base!$D5)," ",Base!$C5)</f>
        <v>Saint Jacques</v>
      </c>
      <c r="C34" s="61">
        <f>IF(ISBLANK(Base!$I5)," ",Base!$I5/$D$3)</f>
        <v>25.5</v>
      </c>
      <c r="F34" s="11" t="str">
        <f>IF(ISBLANK(Base!$D55)," ",Base!$B55)</f>
        <v>Amérique</v>
      </c>
      <c r="G34" s="11" t="str">
        <f>IF(ISBLANK(Base!$D55)," ",Base!$C55)</f>
        <v>Quito Trail Ecuador</v>
      </c>
      <c r="H34" s="1">
        <f>IF(ISBLANK(Base!$K55)," ",Base!$K55/$D$3)</f>
        <v>72.5</v>
      </c>
      <c r="K34" s="35" t="str">
        <f>IF(ISBLANK(Base!$D15)," ",Base!$B15)</f>
        <v>Europe</v>
      </c>
      <c r="L34" s="35" t="str">
        <f>IF(ISBLANK(Base!$D15)," ",Base!$C15)</f>
        <v>Lavaredo</v>
      </c>
      <c r="M34" s="1">
        <f>IF(ISBLANK(Base!$J15)," ",Base!$J15/$D$3)</f>
        <v>1300</v>
      </c>
      <c r="P34" s="35" t="str">
        <f>IF(ISBLANK(Base!$D6)," ",Base!$B6)</f>
        <v>Europe</v>
      </c>
      <c r="Q34" s="35" t="str">
        <f>IF(ISBLANK(Base!$D6)," ",Base!$C6)</f>
        <v>Val d'Aran (MAJOR =*2 RS)</v>
      </c>
      <c r="R34" s="1">
        <f>IF(ISBLANK(Base!$I6)," ",Base!$I6)</f>
        <v>55</v>
      </c>
      <c r="S34" s="1">
        <f>IF(ISBLANK(Base!$J6)," ",Base!$J6)</f>
        <v>3300</v>
      </c>
      <c r="T34" s="59">
        <f>IF(ISBLANK(Base!$D41)," ",S34/R34)</f>
        <v>60</v>
      </c>
      <c r="U34" s="35" t="str">
        <f>IF(ISBLANK(Base!$D6)," ",Base!$B6)</f>
        <v>Europe</v>
      </c>
      <c r="V34" s="35" t="str">
        <f>IF(ISBLANK(Base!$D6)," ",Base!$C6)</f>
        <v>Val d'Aran (MAJOR =*2 RS)</v>
      </c>
      <c r="W34" s="57">
        <f>IF(ISBLANK(Base!$M6)," ",Base!$M6)</f>
        <v>-4.3478260869565216E-2</v>
      </c>
    </row>
    <row r="35" spans="1:23" x14ac:dyDescent="0.25">
      <c r="A35" s="35" t="str">
        <f>IF(ISBLANK(Base!$D11)," ",Base!$B11)</f>
        <v>Europe</v>
      </c>
      <c r="B35" s="35" t="str">
        <f>IF(ISBLANK(Base!$D11)," ",Base!$C11)</f>
        <v>Eiger</v>
      </c>
      <c r="C35" s="61">
        <f>IF(ISBLANK(Base!$I11)," ",Base!$I11/$D$3)</f>
        <v>25.5</v>
      </c>
      <c r="F35" s="35" t="str">
        <f>IF(ISBLANK(Base!$D25)," ",Base!$B25)</f>
        <v>Europe</v>
      </c>
      <c r="G35" s="35" t="str">
        <f>IF(ISBLANK(Base!$D25)," ",Base!$C25)</f>
        <v>UTMB</v>
      </c>
      <c r="H35" s="1">
        <f>IF(ISBLANK(Base!$K25)," ",Base!$K25/$D$3)</f>
        <v>77.5</v>
      </c>
      <c r="K35" s="35" t="str">
        <f>IF(ISBLANK(Base!$D28)," ",Base!$B28)</f>
        <v>Europe</v>
      </c>
      <c r="L35" s="35" t="str">
        <f>IF(ISBLANK(Base!$D28)," ",Base!$C28)</f>
        <v>Tenerife</v>
      </c>
      <c r="M35" s="1">
        <f>IF(ISBLANK(Base!$J28)," ",Base!$J28/$D$3)</f>
        <v>1300</v>
      </c>
      <c r="P35" s="35" t="str">
        <f>IF(ISBLANK(Base!$D18)," ",Base!$B18)</f>
        <v>Europe</v>
      </c>
      <c r="Q35" s="35" t="str">
        <f>IF(ISBLANK(Base!$D18)," ",Base!$C18)</f>
        <v>Snowdonia</v>
      </c>
      <c r="R35" s="1">
        <f>IF(ISBLANK(Base!$I18)," ",Base!$I18)</f>
        <v>55</v>
      </c>
      <c r="S35" s="1">
        <f>IF(ISBLANK(Base!$J18)," ",Base!$J18)</f>
        <v>3300</v>
      </c>
      <c r="T35" s="59">
        <f>IF(ISBLANK(Base!$D44)," ",S35/R35)</f>
        <v>60</v>
      </c>
      <c r="U35" s="11" t="str">
        <f>IF(ISBLANK(Base!$D51)," ",Base!$B51)</f>
        <v>Amérique</v>
      </c>
      <c r="V35" s="11" t="str">
        <f>IF(ISBLANK(Base!$D51)," ",Base!$C51)</f>
        <v>Puerto Vallarta Mexico</v>
      </c>
      <c r="W35" s="57">
        <f>IF(ISBLANK(Base!$M51)," ",Base!$M51)</f>
        <v>-0.08</v>
      </c>
    </row>
    <row r="36" spans="1:23" x14ac:dyDescent="0.25">
      <c r="A36" s="37" t="str">
        <f>IF(ISBLANK(Base!$D36)," ",Base!$B36)</f>
        <v>Asie</v>
      </c>
      <c r="B36" s="37" t="str">
        <f>IF(ISBLANK(Base!$D36)," ",Base!$C36)</f>
        <v>Transjeju</v>
      </c>
      <c r="C36" s="61">
        <f>IF(ISBLANK(Base!$I36)," ",Base!$I36/$D$3)</f>
        <v>26</v>
      </c>
      <c r="F36" s="11" t="str">
        <f>IF(ISBLANK(Base!$D54)," ",Base!$B54)</f>
        <v>Amérique</v>
      </c>
      <c r="G36" s="11" t="str">
        <f>IF(ISBLANK(Base!$D54)," ",Base!$C54)</f>
        <v>Kodiak</v>
      </c>
      <c r="H36" s="1">
        <f>IF(ISBLANK(Base!$K54)," ",Base!$K54/$D$3)</f>
        <v>77.5</v>
      </c>
      <c r="K36" s="11" t="str">
        <f>IF(ISBLANK(Base!$D48)," ",Base!$B48)</f>
        <v>Amérique</v>
      </c>
      <c r="L36" s="11" t="str">
        <f>IF(ISBLANK(Base!$D48)," ",Base!$C48)</f>
        <v>Paraty Brazil</v>
      </c>
      <c r="M36" s="1">
        <f>IF(ISBLANK(Base!$J48)," ",Base!$J48/$D$3)</f>
        <v>1340</v>
      </c>
      <c r="P36" s="35" t="str">
        <f>IF(ISBLANK(Base!$D11)," ",Base!$B11)</f>
        <v>Europe</v>
      </c>
      <c r="Q36" s="35" t="str">
        <f>IF(ISBLANK(Base!$D11)," ",Base!$C11)</f>
        <v>Eiger</v>
      </c>
      <c r="R36" s="1">
        <f>IF(ISBLANK(Base!$I11)," ",Base!$I11)</f>
        <v>51</v>
      </c>
      <c r="S36" s="1">
        <f>IF(ISBLANK(Base!$J11)," ",Base!$J11)</f>
        <v>3100</v>
      </c>
      <c r="T36" s="59">
        <f>IF(ISBLANK(Base!$D20)," ",S36/R36)</f>
        <v>60.784313725490193</v>
      </c>
      <c r="U36" s="11" t="str">
        <f>IF(ISBLANK(Base!$D43)," ",Base!$B43)</f>
        <v>Amérique</v>
      </c>
      <c r="V36" s="11" t="str">
        <f>IF(ISBLANK(Base!$D43)," ",Base!$C43)</f>
        <v>Valhöll Argentina</v>
      </c>
      <c r="W36" s="57">
        <f>IF(ISBLANK(Base!$M43)," ",Base!$M43)</f>
        <v>-0.32692307692307693</v>
      </c>
    </row>
    <row r="37" spans="1:23" x14ac:dyDescent="0.25">
      <c r="A37" s="35" t="str">
        <f>IF(ISBLANK(Base!$D9)," ",Base!$B9)</f>
        <v>Europe</v>
      </c>
      <c r="B37" s="35" t="str">
        <f>IF(ISBLANK(Base!$D9)," ",Base!$C9)</f>
        <v>Wildstrubel</v>
      </c>
      <c r="C37" s="61">
        <f>IF(ISBLANK(Base!$I9)," ",Base!$I9/$D$3)</f>
        <v>26.5</v>
      </c>
      <c r="F37" s="35" t="str">
        <f>IF(ISBLANK(Base!$B12)," ",Base!$B12)</f>
        <v>Europe</v>
      </c>
      <c r="G37" s="35" t="str">
        <f>IF(ISBLANK(Base!$C12)," ",Base!$C12)</f>
        <v>Eiger</v>
      </c>
      <c r="H37" s="1">
        <f>IF(ISBLANK(Base!$K12)," ",Base!$K12/$D$3)</f>
        <v>80</v>
      </c>
      <c r="K37" s="35" t="str">
        <f>IF(ISBLANK(Base!$D23)," ",Base!$B23)</f>
        <v>Europe</v>
      </c>
      <c r="L37" s="35" t="str">
        <f>IF(ISBLANK(Base!$D23)," ",Base!$C23)</f>
        <v>Julian alps trail</v>
      </c>
      <c r="M37" s="1">
        <f>IF(ISBLANK(Base!$J23)," ",Base!$J23/$D$3)</f>
        <v>1350</v>
      </c>
      <c r="P37" s="11" t="str">
        <f>IF(ISBLANK(Base!$D53)," ",Base!$B53)</f>
        <v>Amérique</v>
      </c>
      <c r="Q37" s="11" t="str">
        <f>IF(ISBLANK(Base!$D53)," ",Base!$C53)</f>
        <v>Ultra Trail Whistler</v>
      </c>
      <c r="R37" s="1">
        <f>IF(ISBLANK(Base!$I53)," ",Base!$I53)</f>
        <v>55</v>
      </c>
      <c r="S37" s="1">
        <f>IF(ISBLANK(Base!$J53)," ",Base!$J53)</f>
        <v>3360</v>
      </c>
      <c r="T37" s="59">
        <f>IF(ISBLANK(Base!$D10)," ",S37/R37)</f>
        <v>61.090909090909093</v>
      </c>
      <c r="U37" s="35"/>
      <c r="V37" s="35"/>
      <c r="W37" s="57"/>
    </row>
    <row r="38" spans="1:23" x14ac:dyDescent="0.25">
      <c r="A38" s="36" t="str">
        <f>IF(ISBLANK(Base!$D29)," ",Base!$B29)</f>
        <v>Oceanie</v>
      </c>
      <c r="B38" s="36" t="str">
        <f>IF(ISBLANK(Base!$D29)," ",Base!$C29)</f>
        <v>Tarawera Ultramarathon</v>
      </c>
      <c r="C38" s="61">
        <f>IF(ISBLANK(Base!$I29)," ",Base!$I29/$D$3)</f>
        <v>26.5</v>
      </c>
      <c r="F38" s="10" t="str">
        <f>IF(ISBLANK(Base!$B33)," ",Base!$B33)</f>
        <v>Afrique</v>
      </c>
      <c r="G38" s="10" t="str">
        <f>IF(ISBLANK(Base!$C33)," ",Base!$C33)</f>
        <v>Mountain Ultra trail</v>
      </c>
      <c r="H38" s="1">
        <f>IF(ISBLANK(Base!$K33)," ",Base!$K33/$D$3)</f>
        <v>80</v>
      </c>
      <c r="K38" s="35" t="str">
        <f>IF(ISBLANK(Base!$D10)," ",Base!$B10)</f>
        <v>Europe</v>
      </c>
      <c r="L38" s="35" t="str">
        <f>IF(ISBLANK(Base!$D10)," ",Base!$C10)</f>
        <v>Verbier Saint Bernard</v>
      </c>
      <c r="M38" s="1">
        <f>IF(ISBLANK(Base!$J10)," ",Base!$J10/$D$3)</f>
        <v>1500</v>
      </c>
      <c r="P38" s="35" t="str">
        <f>IF(ISBLANK(Base!$D9)," ",Base!$B9)</f>
        <v>Europe</v>
      </c>
      <c r="Q38" s="35" t="str">
        <f>IF(ISBLANK(Base!$D9)," ",Base!$C9)</f>
        <v>Wildstrubel</v>
      </c>
      <c r="R38" s="1">
        <f>IF(ISBLANK(Base!$I9)," ",Base!$I9)</f>
        <v>53</v>
      </c>
      <c r="S38" s="1">
        <f>IF(ISBLANK(Base!$J9)," ",Base!$J9)</f>
        <v>3300</v>
      </c>
      <c r="T38" s="59">
        <f>IF(ISBLANK(Base!$D37)," ",S38/R38)</f>
        <v>62.264150943396224</v>
      </c>
      <c r="U38" s="35"/>
      <c r="V38" s="35"/>
      <c r="W38" s="57"/>
    </row>
    <row r="39" spans="1:23" x14ac:dyDescent="0.25">
      <c r="A39" s="35" t="str">
        <f>IF(ISBLANK(Base!$D18)," ",Base!$B18)</f>
        <v>Europe</v>
      </c>
      <c r="B39" s="35" t="str">
        <f>IF(ISBLANK(Base!$D18)," ",Base!$C18)</f>
        <v>Snowdonia</v>
      </c>
      <c r="C39" s="61">
        <f>IF(ISBLANK(Base!$I18)," ",Base!$I18/$D$3)</f>
        <v>27.5</v>
      </c>
      <c r="F39" s="11" t="str">
        <f>IF(ISBLANK(Base!$D41)," ",Base!$B41)</f>
        <v>Amérique</v>
      </c>
      <c r="G39" s="11" t="str">
        <f>IF(ISBLANK(Base!$D41)," ",Base!$C41)</f>
        <v>Desert RATS Trail running</v>
      </c>
      <c r="H39" s="1">
        <f>IF(ISBLANK(Base!$K41)," ",Base!$K41/$D$3)</f>
        <v>80</v>
      </c>
      <c r="K39" s="10" t="str">
        <f>IF(ISBLANK(Base!$D33)," ",Base!$B33)</f>
        <v xml:space="preserve"> </v>
      </c>
      <c r="L39" s="10" t="str">
        <f>IF(ISBLANK(Base!$D33)," ",Base!$C33)</f>
        <v xml:space="preserve"> </v>
      </c>
      <c r="M39" s="1">
        <f>IF(ISBLANK(Base!$J33)," ",Base!$J33/$D$3)</f>
        <v>1526</v>
      </c>
      <c r="P39" s="35" t="str">
        <f>IF(ISBLANK(Base!$D25)," ",Base!$B25)</f>
        <v>Europe</v>
      </c>
      <c r="Q39" s="35" t="str">
        <f>IF(ISBLANK(Base!$D25)," ",Base!$C25)</f>
        <v>UTMB</v>
      </c>
      <c r="R39" s="1">
        <f>IF(ISBLANK(Base!$I25)," ",Base!$I25)</f>
        <v>55</v>
      </c>
      <c r="S39" s="1">
        <f>IF(ISBLANK(Base!$J25)," ",Base!$J25)</f>
        <v>3425</v>
      </c>
      <c r="T39" s="59">
        <f>IF(ISBLANK(Base!$D34)," ",S39/R39)</f>
        <v>62.272727272727273</v>
      </c>
      <c r="U39" s="35"/>
      <c r="V39" s="35"/>
      <c r="W39" s="57"/>
    </row>
    <row r="40" spans="1:23" x14ac:dyDescent="0.25">
      <c r="A40" s="35" t="str">
        <f>IF(ISBLANK(Base!$D25)," ",Base!$B25)</f>
        <v>Europe</v>
      </c>
      <c r="B40" s="35" t="str">
        <f>IF(ISBLANK(Base!$D25)," ",Base!$C25)</f>
        <v>UTMB</v>
      </c>
      <c r="C40" s="61">
        <f>IF(ISBLANK(Base!$I25)," ",Base!$I25/$D$3)</f>
        <v>27.5</v>
      </c>
      <c r="F40" s="35" t="str">
        <f>IF(ISBLANK(Base!$D19)," ",Base!$B19)</f>
        <v>Europe</v>
      </c>
      <c r="G40" s="35" t="str">
        <f>IF(ISBLANK(Base!$D19)," ",Base!$C19)</f>
        <v>Kullamanen</v>
      </c>
      <c r="H40" s="1">
        <f>IF(ISBLANK(Base!$K19)," ",Base!$K19/$D$3)</f>
        <v>82.5</v>
      </c>
      <c r="K40" s="35" t="str">
        <f>IF(ISBLANK(Base!$D11)," ",Base!$B11)</f>
        <v>Europe</v>
      </c>
      <c r="L40" s="35" t="str">
        <f>IF(ISBLANK(Base!$D11)," ",Base!$C11)</f>
        <v>Eiger</v>
      </c>
      <c r="M40" s="1">
        <f>IF(ISBLANK(Base!$J11)," ",Base!$J11/$D$3)</f>
        <v>1550</v>
      </c>
      <c r="P40" s="35" t="str">
        <f>IF(ISBLANK(Base!$D4)," ",Base!$B4)</f>
        <v>Europe</v>
      </c>
      <c r="Q40" s="35" t="str">
        <f>IF(ISBLANK(Base!$D4)," ",Base!$C4)</f>
        <v>Restonica</v>
      </c>
      <c r="R40" s="1">
        <f>IF(ISBLANK(Base!$I4)," ",Base!$I4)</f>
        <v>32</v>
      </c>
      <c r="S40" s="1">
        <f>IF(ISBLANK(Base!$J4)," ",Base!$J4)</f>
        <v>2000</v>
      </c>
      <c r="T40" s="59">
        <f>IF(ISBLANK(Base!$D29)," ",S40/R40)</f>
        <v>62.5</v>
      </c>
      <c r="U40" s="35"/>
      <c r="V40" s="35"/>
      <c r="W40" s="57"/>
    </row>
    <row r="41" spans="1:23" x14ac:dyDescent="0.25">
      <c r="A41" s="10" t="str">
        <f>IF(ISBLANK(Base!$D34)," ",Base!$B34)</f>
        <v>Afrique</v>
      </c>
      <c r="B41" s="10" t="str">
        <f>IF(ISBLANK(Base!$D34)," ",Base!$C34)</f>
        <v>Mauritius</v>
      </c>
      <c r="C41" s="61">
        <f>IF(ISBLANK(Base!$I34)," ",Base!$I34/$D$3)</f>
        <v>27.5</v>
      </c>
      <c r="F41" s="11" t="str">
        <f>IF(ISBLANK(Base!$D48)," ",Base!$B48)</f>
        <v>Amérique</v>
      </c>
      <c r="G41" s="11" t="str">
        <f>IF(ISBLANK(Base!$D48)," ",Base!$C48)</f>
        <v>Paraty Brazil</v>
      </c>
      <c r="H41" s="1">
        <f>IF(ISBLANK(Base!$K48)," ",Base!$K48/$D$3)</f>
        <v>85</v>
      </c>
      <c r="K41" s="35" t="str">
        <f>IF(ISBLANK(Base!$D16)," ",Base!$B16)</f>
        <v>Europe</v>
      </c>
      <c r="L41" s="35" t="str">
        <f>IF(ISBLANK(Base!$D16)," ",Base!$C16)</f>
        <v>KAT100</v>
      </c>
      <c r="M41" s="1">
        <f>IF(ISBLANK(Base!$J16)," ",Base!$J16/$D$3)</f>
        <v>1600</v>
      </c>
      <c r="P41" s="10" t="str">
        <f>IF(ISBLANK(Base!$D33)," ",Base!$B33)</f>
        <v xml:space="preserve"> </v>
      </c>
      <c r="Q41" s="10" t="str">
        <f>IF(ISBLANK(Base!$D33)," ",Base!$C33)</f>
        <v xml:space="preserve"> </v>
      </c>
      <c r="R41" s="1">
        <f>IF(ISBLANK(Base!$I33)," ",Base!$I33)</f>
        <v>48</v>
      </c>
      <c r="S41" s="1">
        <f>IF(ISBLANK(Base!$J33)," ",Base!$J33)</f>
        <v>3052</v>
      </c>
      <c r="T41" s="59">
        <f>IF(ISBLANK(Base!$D52)," ",S41/R41)</f>
        <v>63.583333333333336</v>
      </c>
      <c r="U41" s="35"/>
      <c r="V41" s="35"/>
      <c r="W41" s="57"/>
    </row>
    <row r="42" spans="1:23" x14ac:dyDescent="0.25">
      <c r="A42" s="37" t="str">
        <f>IF(ISBLANK(Base!$D35)," ",Base!$B35)</f>
        <v>Asie</v>
      </c>
      <c r="B42" s="37" t="str">
        <f>IF(ISBLANK(Base!$D35)," ",Base!$C35)</f>
        <v>Amazean Jungle Thailand</v>
      </c>
      <c r="C42" s="61">
        <f>IF(ISBLANK(Base!$I35)," ",Base!$I35/$D$3)</f>
        <v>27.5</v>
      </c>
      <c r="F42" s="11" t="str">
        <f>IF(ISBLANK(Base!$D43)," ",Base!$B43)</f>
        <v>Amérique</v>
      </c>
      <c r="G42" s="11" t="str">
        <f>IF(ISBLANK(Base!$D43)," ",Base!$C43)</f>
        <v>Valhöll Argentina</v>
      </c>
      <c r="H42" s="1">
        <f>IF(ISBLANK(Base!$K43)," ",Base!$K43/$D$3)</f>
        <v>87.5</v>
      </c>
      <c r="K42" s="35" t="str">
        <f>IF(ISBLANK(Base!$D9)," ",Base!$B9)</f>
        <v>Europe</v>
      </c>
      <c r="L42" s="35" t="str">
        <f>IF(ISBLANK(Base!$D9)," ",Base!$C9)</f>
        <v>Wildstrubel</v>
      </c>
      <c r="M42" s="1">
        <f>IF(ISBLANK(Base!$J9)," ",Base!$J9/$D$3)</f>
        <v>1650</v>
      </c>
      <c r="P42" s="35" t="str">
        <f>IF(ISBLANK(Base!$D7)," ",Base!$B7)</f>
        <v>Europe</v>
      </c>
      <c r="Q42" s="35" t="str">
        <f>IF(ISBLANK(Base!$D7)," ",Base!$C7)</f>
        <v>Val d'Aran (MAJOR =*2 RS)</v>
      </c>
      <c r="R42" s="1">
        <f>IF(ISBLANK(Base!$I7)," ",Base!$I7)</f>
        <v>32</v>
      </c>
      <c r="S42" s="1">
        <f>IF(ISBLANK(Base!$J7)," ",Base!$J7)</f>
        <v>2100</v>
      </c>
      <c r="T42" s="59">
        <f>IF(ISBLANK(Base!$D40)," ",S42/R42)</f>
        <v>65.625</v>
      </c>
      <c r="U42" s="35"/>
      <c r="V42" s="35"/>
      <c r="W42" s="57"/>
    </row>
    <row r="43" spans="1:23" x14ac:dyDescent="0.25">
      <c r="A43" s="11" t="str">
        <f>IF(ISBLANK(Base!$D43)," ",Base!$B43)</f>
        <v>Amérique</v>
      </c>
      <c r="B43" s="11" t="str">
        <f>IF(ISBLANK(Base!$D43)," ",Base!$C43)</f>
        <v>Valhöll Argentina</v>
      </c>
      <c r="C43" s="61">
        <f>IF(ISBLANK(Base!$I43)," ",Base!$I43/$D$3)</f>
        <v>27.5</v>
      </c>
      <c r="F43" s="11" t="str">
        <f>IF(ISBLANK(Base!$D50)," ",Base!$B50)</f>
        <v>Amérique</v>
      </c>
      <c r="G43" s="11" t="str">
        <f>IF(ISBLANK(Base!$D50)," ",Base!$C50)</f>
        <v>Grindstone trail running festival</v>
      </c>
      <c r="H43" s="1">
        <f>IF(ISBLANK(Base!$K50)," ",Base!$K50/$D$3)</f>
        <v>90</v>
      </c>
      <c r="K43" s="35" t="str">
        <f>IF(ISBLANK(Base!$D18)," ",Base!$B18)</f>
        <v>Europe</v>
      </c>
      <c r="L43" s="35" t="str">
        <f>IF(ISBLANK(Base!$D18)," ",Base!$C18)</f>
        <v>Snowdonia</v>
      </c>
      <c r="M43" s="1">
        <f>IF(ISBLANK(Base!$J18)," ",Base!$J18/$D$3)</f>
        <v>1650</v>
      </c>
      <c r="P43" s="35" t="str">
        <f>IF(ISBLANK(Base!$D16)," ",Base!$B16)</f>
        <v>Europe</v>
      </c>
      <c r="Q43" s="35" t="str">
        <f>IF(ISBLANK(Base!$D16)," ",Base!$C16)</f>
        <v>KAT100</v>
      </c>
      <c r="R43" s="1">
        <f>IF(ISBLANK(Base!$I16)," ",Base!$I16)</f>
        <v>48</v>
      </c>
      <c r="S43" s="1">
        <f>IF(ISBLANK(Base!$J16)," ",Base!$J16)</f>
        <v>3200</v>
      </c>
      <c r="T43" s="59">
        <f>IF(ISBLANK(Base!$D23)," ",S43/R43)</f>
        <v>66.666666666666671</v>
      </c>
      <c r="U43" s="35"/>
      <c r="V43" s="35"/>
      <c r="W43" s="57"/>
    </row>
    <row r="44" spans="1:23" x14ac:dyDescent="0.25">
      <c r="A44" s="11" t="str">
        <f>IF(ISBLANK(Base!$D48)," ",Base!$B48)</f>
        <v>Amérique</v>
      </c>
      <c r="B44" s="11" t="str">
        <f>IF(ISBLANK(Base!$D48)," ",Base!$C48)</f>
        <v>Paraty Brazil</v>
      </c>
      <c r="C44" s="61">
        <f>IF(ISBLANK(Base!$I48)," ",Base!$I48/$D$3)</f>
        <v>27.5</v>
      </c>
      <c r="F44" s="35" t="str">
        <f>IF(ISBLANK(Base!$D18)," ",Base!$B18)</f>
        <v>Europe</v>
      </c>
      <c r="G44" s="35" t="str">
        <f>IF(ISBLANK(Base!$D18)," ",Base!$C18)</f>
        <v>Snowdonia</v>
      </c>
      <c r="H44" s="1">
        <f>IF(ISBLANK(Base!$K18)," ",Base!$K18/$D$3)</f>
        <v>92</v>
      </c>
      <c r="K44" s="35" t="str">
        <f>IF(ISBLANK(Base!$D20)," ",Base!$B20)</f>
        <v>Europe</v>
      </c>
      <c r="L44" s="35" t="str">
        <f>IF(ISBLANK(Base!$D20)," ",Base!$C20)</f>
        <v>Nice by UTMB</v>
      </c>
      <c r="M44" s="1">
        <f>IF(ISBLANK(Base!$J20)," ",Base!$J20/$D$3)</f>
        <v>1650</v>
      </c>
      <c r="P44" s="35" t="str">
        <f>IF(ISBLANK(Base!$D8)," ",Base!$B8)</f>
        <v>Europe</v>
      </c>
      <c r="Q44" s="35" t="str">
        <f>IF(ISBLANK(Base!$D8)," ",Base!$C8)</f>
        <v>Andora</v>
      </c>
      <c r="R44" s="1">
        <f>IF(ISBLANK(Base!$I8)," ",Base!$I8)</f>
        <v>50</v>
      </c>
      <c r="S44" s="1">
        <f>IF(ISBLANK(Base!$J8)," ",Base!$J8)</f>
        <v>3400</v>
      </c>
      <c r="T44" s="59">
        <f>IF(ISBLANK(Base!$D50)," ",S44/R44)</f>
        <v>68</v>
      </c>
      <c r="U44" s="35"/>
      <c r="V44" s="35"/>
      <c r="W44" s="57"/>
    </row>
    <row r="45" spans="1:23" x14ac:dyDescent="0.25">
      <c r="A45" s="11" t="str">
        <f>IF(ISBLANK(Base!$D53)," ",Base!$B53)</f>
        <v>Amérique</v>
      </c>
      <c r="B45" s="11" t="str">
        <f>IF(ISBLANK(Base!$D53)," ",Base!$C53)</f>
        <v>Ultra Trail Whistler</v>
      </c>
      <c r="C45" s="61">
        <f>IF(ISBLANK(Base!$I53)," ",Base!$I53/$D$3)</f>
        <v>27.5</v>
      </c>
      <c r="F45" s="35" t="str">
        <f>IF(ISBLANK(Base!$D11)," ",Base!$B11)</f>
        <v>Europe</v>
      </c>
      <c r="G45" s="35" t="str">
        <f>IF(ISBLANK(Base!$D11)," ",Base!$C11)</f>
        <v>Eiger</v>
      </c>
      <c r="H45" s="1">
        <f>IF(ISBLANK(Base!$K11)," ",Base!$K11/$D$3)</f>
        <v>95</v>
      </c>
      <c r="K45" s="11" t="str">
        <f>IF(ISBLANK(Base!$D53)," ",Base!$B53)</f>
        <v>Amérique</v>
      </c>
      <c r="L45" s="11" t="str">
        <f>IF(ISBLANK(Base!$D53)," ",Base!$C53)</f>
        <v>Ultra Trail Whistler</v>
      </c>
      <c r="M45" s="1">
        <f>IF(ISBLANK(Base!$J53)," ",Base!$J53/$D$3)</f>
        <v>1680</v>
      </c>
      <c r="P45" s="11" t="str">
        <f>IF(ISBLANK(Base!$D46)," ",Base!$B46)</f>
        <v>Amérique</v>
      </c>
      <c r="Q45" s="11" t="str">
        <f>IF(ISBLANK(Base!$D46)," ",Base!$C46)</f>
        <v>Speedgoat mountain races</v>
      </c>
      <c r="R45" s="1">
        <f>IF(ISBLANK(Base!$I46)," ",Base!$I46)</f>
        <v>50</v>
      </c>
      <c r="S45" s="1">
        <f>IF(ISBLANK(Base!$J46)," ",Base!$J46)</f>
        <v>3500</v>
      </c>
      <c r="T45" s="59">
        <f>IF(ISBLANK(Base!$D10)," ",S45/R45)</f>
        <v>70</v>
      </c>
      <c r="U45" s="35"/>
      <c r="V45" s="35"/>
      <c r="W45" s="57"/>
    </row>
    <row r="46" spans="1:23" x14ac:dyDescent="0.25">
      <c r="A46" s="37" t="str">
        <f>IF(ISBLANK(Base!$D40)," ",Base!$B40)</f>
        <v>Asie</v>
      </c>
      <c r="B46" s="37" t="str">
        <f>IF(ISBLANK(Base!$D40)," ",Base!$C40)</f>
        <v>Ultra trail Ninghai</v>
      </c>
      <c r="C46" s="61">
        <f>IF(ISBLANK(Base!$I40)," ",Base!$I40/$D$3)</f>
        <v>29</v>
      </c>
      <c r="F46" s="36" t="str">
        <f>IF(ISBLANK(Base!$D31)," ",Base!$B31)</f>
        <v>Oceanie</v>
      </c>
      <c r="G46" s="36" t="str">
        <f>IF(ISBLANK(Base!$D31)," ",Base!$C31)</f>
        <v>Ultra trail Kosciuszko</v>
      </c>
      <c r="H46" s="1">
        <f>IF(ISBLANK(Base!$K31)," ",Base!$K31/$D$3)</f>
        <v>100</v>
      </c>
      <c r="K46" s="35" t="str">
        <f>IF(ISBLANK(Base!$D8)," ",Base!$B8)</f>
        <v>Europe</v>
      </c>
      <c r="L46" s="35" t="str">
        <f>IF(ISBLANK(Base!$D8)," ",Base!$C8)</f>
        <v>Andora</v>
      </c>
      <c r="M46" s="1">
        <f>IF(ISBLANK(Base!$J8)," ",Base!$J8/$D$3)</f>
        <v>1700</v>
      </c>
      <c r="P46" s="35" t="str">
        <f>IF(ISBLANK(Base!$D10)," ",Base!$B10)</f>
        <v>Europe</v>
      </c>
      <c r="Q46" s="35" t="str">
        <f>IF(ISBLANK(Base!$D10)," ",Base!$C10)</f>
        <v>Verbier Saint Bernard</v>
      </c>
      <c r="R46" s="1">
        <f>IF(ISBLANK(Base!$I10)," ",Base!$I10)</f>
        <v>42</v>
      </c>
      <c r="S46" s="1">
        <f>IF(ISBLANK(Base!$J10)," ",Base!$J10)</f>
        <v>3000</v>
      </c>
      <c r="T46" s="59">
        <f>IF(ISBLANK(Base!$D19)," ",S46/R46)</f>
        <v>71.428571428571431</v>
      </c>
      <c r="U46" s="10"/>
      <c r="V46" s="10"/>
      <c r="W46" s="57"/>
    </row>
    <row r="47" spans="1:23" x14ac:dyDescent="0.25">
      <c r="A47" s="35" t="str">
        <f>IF(ISBLANK(Base!$D20)," ",Base!$B20)</f>
        <v>Europe</v>
      </c>
      <c r="B47" s="35" t="str">
        <f>IF(ISBLANK(Base!$D20)," ",Base!$C20)</f>
        <v>Nice by UTMB</v>
      </c>
      <c r="C47" s="61">
        <f>IF(ISBLANK(Base!$I20)," ",Base!$I20/$D$3)</f>
        <v>29.5</v>
      </c>
      <c r="F47" s="36" t="str">
        <f>IF(ISBLANK(Base!$D30)," ",Base!$B30)</f>
        <v>Oceanie</v>
      </c>
      <c r="G47" s="36" t="str">
        <f>IF(ISBLANK(Base!$D30)," ",Base!$C30)</f>
        <v xml:space="preserve">Ultra trail Australia </v>
      </c>
      <c r="H47" s="1">
        <f>IF(ISBLANK(Base!$K30)," ",Base!$K30/$D$3)</f>
        <v>107.5</v>
      </c>
      <c r="K47" s="35" t="str">
        <f>IF(ISBLANK(Base!$D25)," ",Base!$B25)</f>
        <v>Europe</v>
      </c>
      <c r="L47" s="35" t="str">
        <f>IF(ISBLANK(Base!$D25)," ",Base!$C25)</f>
        <v>UTMB</v>
      </c>
      <c r="M47" s="1">
        <f>IF(ISBLANK(Base!$J25)," ",Base!$J25/$D$3)</f>
        <v>1712.5</v>
      </c>
      <c r="P47" s="35" t="str">
        <f>IF(ISBLANK(Base!$D12)," ",Base!$B12)</f>
        <v xml:space="preserve"> </v>
      </c>
      <c r="Q47" s="35" t="str">
        <f>IF(ISBLANK(Base!$D12)," ",Base!$C12)</f>
        <v xml:space="preserve"> </v>
      </c>
      <c r="R47" s="1">
        <f>IF(ISBLANK(Base!$I12)," ",Base!$I12)</f>
        <v>35</v>
      </c>
      <c r="S47" s="1">
        <f>IF(ISBLANK(Base!$J12)," ",Base!$J12)</f>
        <v>2500</v>
      </c>
      <c r="T47" s="59">
        <f>IF(ISBLANK(Base!$D54)," ",S47/R47)</f>
        <v>71.428571428571431</v>
      </c>
      <c r="U47" s="37"/>
      <c r="V47" s="37"/>
      <c r="W47" s="57"/>
    </row>
    <row r="48" spans="1:23" x14ac:dyDescent="0.25">
      <c r="A48" s="35" t="str">
        <f>IF(ISBLANK(Base!$D14)," ",Base!$B14)</f>
        <v xml:space="preserve"> </v>
      </c>
      <c r="B48" s="35" t="str">
        <f>IF(ISBLANK(Base!$D14)," ",Base!$C14)</f>
        <v xml:space="preserve"> </v>
      </c>
      <c r="C48" s="61">
        <f>IF(ISBLANK(Base!$I14)," ",Base!$I14/$D$3)</f>
        <v>35</v>
      </c>
      <c r="F48" s="36" t="str">
        <f>IF(ISBLANK(Base!$D29)," ",Base!$B29)</f>
        <v>Oceanie</v>
      </c>
      <c r="G48" s="36" t="str">
        <f>IF(ISBLANK(Base!$D29)," ",Base!$C29)</f>
        <v>Tarawera Ultramarathon</v>
      </c>
      <c r="H48" s="1">
        <f>IF(ISBLANK(Base!$K29)," ",Base!$K29/$D$3)</f>
        <v>110</v>
      </c>
      <c r="K48" s="11" t="str">
        <f>IF(ISBLANK(Base!$D46)," ",Base!$B46)</f>
        <v>Amérique</v>
      </c>
      <c r="L48" s="11" t="str">
        <f>IF(ISBLANK(Base!$D46)," ",Base!$C46)</f>
        <v>Speedgoat mountain races</v>
      </c>
      <c r="M48" s="1">
        <f>IF(ISBLANK(Base!$J46)," ",Base!$J46/$D$3)</f>
        <v>1750</v>
      </c>
      <c r="P48" s="11" t="str">
        <f>IF(ISBLANK(Base!$D55)," ",Base!$B55)</f>
        <v>Amérique</v>
      </c>
      <c r="Q48" s="11" t="str">
        <f>IF(ISBLANK(Base!$D55)," ",Base!$C55)</f>
        <v>Quito Trail Ecuador</v>
      </c>
      <c r="R48" s="1">
        <f>IF(ISBLANK(Base!$I55)," ",Base!$I55)</f>
        <v>47</v>
      </c>
      <c r="S48" s="1">
        <f>IF(ISBLANK(Base!$J55)," ",Base!$J55)</f>
        <v>2500</v>
      </c>
      <c r="T48" s="59" t="str">
        <f>IF(ISBLANK(Base!$D12)," ",S48/R48)</f>
        <v xml:space="preserve"> </v>
      </c>
      <c r="U48" s="37"/>
      <c r="V48" s="37"/>
      <c r="W48" s="57"/>
    </row>
    <row r="49" spans="1:23" x14ac:dyDescent="0.25">
      <c r="A49" s="35" t="str">
        <f>IF(ISBLANK(Base!$D3)," ",Base!$B3)</f>
        <v>Europe</v>
      </c>
      <c r="B49" s="35" t="str">
        <f>IF(ISBLANK(Base!$D3)," ",Base!$C3)</f>
        <v>Transvulcania</v>
      </c>
      <c r="C49" s="61" t="str">
        <f>IF(ISBLANK(Base!$I3)," ",Base!$I3/$D$3)</f>
        <v xml:space="preserve"> </v>
      </c>
      <c r="F49" s="35" t="str">
        <f>IF(ISBLANK(Base!$D3)," ",Base!$B3)</f>
        <v>Europe</v>
      </c>
      <c r="G49" s="35" t="str">
        <f>IF(ISBLANK(Base!$D3)," ",Base!$C3)</f>
        <v>Transvulcania</v>
      </c>
      <c r="H49" s="1" t="str">
        <f>IF(ISBLANK(Base!$K3)," ",Base!$K3/$D$3)</f>
        <v xml:space="preserve"> </v>
      </c>
      <c r="K49" s="35" t="str">
        <f>IF(ISBLANK(Base!$D3)," ",Base!$B3)</f>
        <v>Europe</v>
      </c>
      <c r="L49" s="35" t="str">
        <f>IF(ISBLANK(Base!$D3)," ",Base!$C3)</f>
        <v>Transvulcania</v>
      </c>
      <c r="M49" s="1" t="str">
        <f>IF(ISBLANK(Base!$J3)," ",Base!$J3/$D$3)</f>
        <v xml:space="preserve"> </v>
      </c>
      <c r="P49" s="35" t="str">
        <f>IF(ISBLANK(Base!$D3)," ",Base!$B3)</f>
        <v>Europe</v>
      </c>
      <c r="Q49" s="35" t="str">
        <f>IF(ISBLANK(Base!$D3)," ",Base!$C3)</f>
        <v>Transvulcania</v>
      </c>
      <c r="R49" s="1" t="str">
        <f>IF(ISBLANK(Base!$I3)," ",Base!$I3)</f>
        <v xml:space="preserve"> </v>
      </c>
      <c r="S49" s="1" t="str">
        <f>IF(ISBLANK(Base!$J3)," ",Base!$J3)</f>
        <v xml:space="preserve"> </v>
      </c>
      <c r="T49" s="59" t="e">
        <f>IF(ISBLANK(Base!$D13)," ",S49/R49)</f>
        <v>#VALUE!</v>
      </c>
      <c r="U49" s="11"/>
      <c r="V49" s="11"/>
      <c r="W49" s="57"/>
    </row>
    <row r="50" spans="1:23" x14ac:dyDescent="0.25">
      <c r="A50" s="35" t="str">
        <f>IF(ISBLANK(Base!$D22)," ",Base!$B22)</f>
        <v>Europe</v>
      </c>
      <c r="B50" s="35" t="str">
        <f>IF(ISBLANK(Base!$D22)," ",Base!$C22)</f>
        <v>Mozart 100</v>
      </c>
      <c r="C50" s="61" t="str">
        <f>IF(ISBLANK(Base!$I22)," ",Base!$I22/$D$3)</f>
        <v xml:space="preserve"> </v>
      </c>
      <c r="F50" s="35" t="str">
        <f>IF(ISBLANK(Base!$D22)," ",Base!$B22)</f>
        <v>Europe</v>
      </c>
      <c r="G50" s="35" t="str">
        <f>IF(ISBLANK(Base!$D22)," ",Base!$C22)</f>
        <v>Mozart 100</v>
      </c>
      <c r="H50" s="1" t="str">
        <f>IF(ISBLANK(Base!$K22)," ",Base!$K22/$D$3)</f>
        <v xml:space="preserve"> </v>
      </c>
      <c r="K50" s="35" t="str">
        <f>IF(ISBLANK(Base!$D22)," ",Base!$B22)</f>
        <v>Europe</v>
      </c>
      <c r="L50" s="35" t="str">
        <f>IF(ISBLANK(Base!$D22)," ",Base!$C22)</f>
        <v>Mozart 100</v>
      </c>
      <c r="M50" s="1" t="str">
        <f>IF(ISBLANK(Base!$J22)," ",Base!$J22/$D$3)</f>
        <v xml:space="preserve"> </v>
      </c>
      <c r="P50" s="35" t="str">
        <f>IF(ISBLANK(Base!$D22)," ",Base!$B22)</f>
        <v>Europe</v>
      </c>
      <c r="Q50" s="35" t="str">
        <f>IF(ISBLANK(Base!$D22)," ",Base!$C22)</f>
        <v>Mozart 100</v>
      </c>
      <c r="R50" s="1" t="str">
        <f>IF(ISBLANK(Base!$I22)," ",Base!$I22)</f>
        <v xml:space="preserve"> </v>
      </c>
      <c r="S50" s="1" t="str">
        <f>IF(ISBLANK(Base!$J22)," ",Base!$J22)</f>
        <v xml:space="preserve"> </v>
      </c>
      <c r="T50" s="59" t="e">
        <f>IF(ISBLANK(Base!$D24)," ",S50/R50)</f>
        <v>#VALUE!</v>
      </c>
      <c r="U50" s="11"/>
      <c r="V50" s="11"/>
      <c r="W50" s="57"/>
    </row>
    <row r="51" spans="1:23" x14ac:dyDescent="0.25">
      <c r="A51" s="35" t="str">
        <f>IF(ISBLANK(Base!$D24)," ",Base!$B24)</f>
        <v>Europe</v>
      </c>
      <c r="B51" s="35" t="str">
        <f>IF(ISBLANK(Base!$D24)," ",Base!$C24)</f>
        <v>Julian alps trail</v>
      </c>
      <c r="C51" s="61" t="str">
        <f>IF(ISBLANK(Base!$I24)," ",Base!$I24/$D$3)</f>
        <v xml:space="preserve"> </v>
      </c>
      <c r="F51" s="35" t="str">
        <f>IF(ISBLANK(Base!$D24)," ",Base!$B24)</f>
        <v>Europe</v>
      </c>
      <c r="G51" s="35" t="str">
        <f>IF(ISBLANK(Base!$D24)," ",Base!$C24)</f>
        <v>Julian alps trail</v>
      </c>
      <c r="H51" s="1" t="str">
        <f>IF(ISBLANK(Base!$K24)," ",Base!$K24/$D$3)</f>
        <v xml:space="preserve"> </v>
      </c>
      <c r="K51" s="35" t="str">
        <f>IF(ISBLANK(Base!$D24)," ",Base!$B24)</f>
        <v>Europe</v>
      </c>
      <c r="L51" s="35" t="str">
        <f>IF(ISBLANK(Base!$D24)," ",Base!$C24)</f>
        <v>Julian alps trail</v>
      </c>
      <c r="M51" s="1" t="str">
        <f>IF(ISBLANK(Base!$J24)," ",Base!$J24/$D$3)</f>
        <v xml:space="preserve"> </v>
      </c>
      <c r="P51" s="35" t="str">
        <f>IF(ISBLANK(Base!$D24)," ",Base!$B24)</f>
        <v>Europe</v>
      </c>
      <c r="Q51" s="35" t="str">
        <f>IF(ISBLANK(Base!$D24)," ",Base!$C24)</f>
        <v>Julian alps trail</v>
      </c>
      <c r="R51" s="1" t="str">
        <f>IF(ISBLANK(Base!$I24)," ",Base!$I24)</f>
        <v xml:space="preserve"> </v>
      </c>
      <c r="S51" s="1" t="str">
        <f>IF(ISBLANK(Base!$J24)," ",Base!$J24)</f>
        <v xml:space="preserve"> </v>
      </c>
      <c r="T51" s="59" t="e">
        <f>IF(ISBLANK(Base!$D27)," ",S51/R51)</f>
        <v>#VALUE!</v>
      </c>
      <c r="U51" s="11"/>
      <c r="V51" s="11"/>
      <c r="W51" s="57"/>
    </row>
    <row r="52" spans="1:23" x14ac:dyDescent="0.25">
      <c r="A52" s="35" t="str">
        <f>IF(ISBLANK(Base!$D27)," ",Base!$B27)</f>
        <v>Europe</v>
      </c>
      <c r="B52" s="35" t="str">
        <f>IF(ISBLANK(Base!$D27)," ",Base!$C27)</f>
        <v>Chianti Ultra trail</v>
      </c>
      <c r="C52" s="61" t="str">
        <f>IF(ISBLANK(Base!$I27)," ",Base!$I27/$D$3)</f>
        <v xml:space="preserve"> </v>
      </c>
      <c r="F52" s="35" t="str">
        <f>IF(ISBLANK(Base!$D27)," ",Base!$B27)</f>
        <v>Europe</v>
      </c>
      <c r="G52" s="35" t="str">
        <f>IF(ISBLANK(Base!$D27)," ",Base!$C27)</f>
        <v>Chianti Ultra trail</v>
      </c>
      <c r="H52" s="1" t="str">
        <f>IF(ISBLANK(Base!$K27)," ",Base!$K27/$D$3)</f>
        <v xml:space="preserve"> </v>
      </c>
      <c r="K52" s="35" t="str">
        <f>IF(ISBLANK(Base!$D27)," ",Base!$B27)</f>
        <v>Europe</v>
      </c>
      <c r="L52" s="35" t="str">
        <f>IF(ISBLANK(Base!$D27)," ",Base!$C27)</f>
        <v>Chianti Ultra trail</v>
      </c>
      <c r="M52" s="1" t="str">
        <f>IF(ISBLANK(Base!$J27)," ",Base!$J27/$D$3)</f>
        <v xml:space="preserve"> </v>
      </c>
      <c r="P52" s="35" t="str">
        <f>IF(ISBLANK(Base!$D27)," ",Base!$B27)</f>
        <v>Europe</v>
      </c>
      <c r="Q52" s="35" t="str">
        <f>IF(ISBLANK(Base!$D27)," ",Base!$C27)</f>
        <v>Chianti Ultra trail</v>
      </c>
      <c r="R52" s="1" t="str">
        <f>IF(ISBLANK(Base!$I27)," ",Base!$I27)</f>
        <v xml:space="preserve"> </v>
      </c>
      <c r="S52" s="1" t="str">
        <f>IF(ISBLANK(Base!$J27)," ",Base!$J27)</f>
        <v xml:space="preserve"> </v>
      </c>
      <c r="T52" s="59" t="e">
        <f>IF(ISBLANK(Base!$D22)," ",S52/R52)</f>
        <v>#VALUE!</v>
      </c>
      <c r="U52" s="11"/>
      <c r="V52" s="11"/>
      <c r="W52" s="57"/>
    </row>
    <row r="53" spans="1:23" x14ac:dyDescent="0.25">
      <c r="A53" s="11" t="str">
        <f>IF(ISBLANK(Base!$D44)," ",Base!$B44)</f>
        <v>Amérique</v>
      </c>
      <c r="B53" s="11" t="str">
        <f>IF(ISBLANK(Base!$D44)," ",Base!$C44)</f>
        <v>Valhöll Argentina</v>
      </c>
      <c r="C53" s="61" t="str">
        <f>IF(ISBLANK(Base!$I44)," ",Base!$I44/$D$3)</f>
        <v xml:space="preserve"> </v>
      </c>
      <c r="F53" s="11" t="str">
        <f>IF(ISBLANK(Base!$D44)," ",Base!$B44)</f>
        <v>Amérique</v>
      </c>
      <c r="G53" s="11" t="str">
        <f>IF(ISBLANK(Base!$D44)," ",Base!$C44)</f>
        <v>Valhöll Argentina</v>
      </c>
      <c r="H53" s="1" t="str">
        <f>IF(ISBLANK(Base!$K44)," ",Base!$K44/$D$3)</f>
        <v xml:space="preserve"> </v>
      </c>
      <c r="K53" s="11" t="str">
        <f>IF(ISBLANK(Base!$D44)," ",Base!$B44)</f>
        <v>Amérique</v>
      </c>
      <c r="L53" s="11" t="str">
        <f>IF(ISBLANK(Base!$D44)," ",Base!$C44)</f>
        <v>Valhöll Argentina</v>
      </c>
      <c r="M53" s="1" t="str">
        <f>IF(ISBLANK(Base!$J44)," ",Base!$J44/$D$3)</f>
        <v xml:space="preserve"> </v>
      </c>
      <c r="P53" s="11" t="str">
        <f>IF(ISBLANK(Base!$D44)," ",Base!$B44)</f>
        <v>Amérique</v>
      </c>
      <c r="Q53" s="11" t="str">
        <f>IF(ISBLANK(Base!$D44)," ",Base!$C44)</f>
        <v>Valhöll Argentina</v>
      </c>
      <c r="R53" s="1" t="str">
        <f>IF(ISBLANK(Base!$I44)," ",Base!$I44)</f>
        <v xml:space="preserve"> </v>
      </c>
      <c r="S53" s="1" t="str">
        <f>IF(ISBLANK(Base!$J44)," ",Base!$J44)</f>
        <v xml:space="preserve"> </v>
      </c>
      <c r="T53" s="59" t="e">
        <f>IF(ISBLANK(Base!$D53)," ",S53/R53)</f>
        <v>#VALUE!</v>
      </c>
      <c r="U53" s="11"/>
      <c r="V53" s="11"/>
      <c r="W53" s="57"/>
    </row>
    <row r="54" spans="1:23" x14ac:dyDescent="0.25">
      <c r="A54" s="11" t="str">
        <f>IF(ISBLANK(Base!$D45)," ",Base!$B45)</f>
        <v xml:space="preserve"> </v>
      </c>
      <c r="B54" s="11" t="str">
        <f>IF(ISBLANK(Base!$D45)," ",Base!$C45)</f>
        <v xml:space="preserve"> </v>
      </c>
      <c r="C54" s="61" t="str">
        <f>IF(ISBLANK(Base!$I45)," ",Base!$I45/$D$3)</f>
        <v xml:space="preserve"> </v>
      </c>
      <c r="F54" s="11" t="str">
        <f>IF(ISBLANK(Base!$D45)," ",Base!$B45)</f>
        <v xml:space="preserve"> </v>
      </c>
      <c r="G54" s="11" t="str">
        <f>IF(ISBLANK(Base!$I45)," ",Base!$C45)</f>
        <v xml:space="preserve"> </v>
      </c>
      <c r="H54" s="1" t="str">
        <f>IF(ISBLANK(Base!$K45)," ",Base!$K45/$D$3)</f>
        <v xml:space="preserve"> </v>
      </c>
      <c r="K54" s="11" t="str">
        <f>IF(ISBLANK(Base!$D45)," ",Base!$B45)</f>
        <v xml:space="preserve"> </v>
      </c>
      <c r="L54" s="11" t="str">
        <f>IF(ISBLANK(Base!$D45)," ",Base!$C45)</f>
        <v xml:space="preserve"> </v>
      </c>
      <c r="M54" s="1" t="str">
        <f>IF(ISBLANK(Base!$J45)," ",Base!$J45/$D$3)</f>
        <v xml:space="preserve"> </v>
      </c>
      <c r="P54" s="11" t="str">
        <f>IF(ISBLANK(Base!$D45)," ",Base!$B45)</f>
        <v xml:space="preserve"> </v>
      </c>
      <c r="Q54" s="11" t="str">
        <f>IF(ISBLANK(Base!$D45)," ",Base!$C45)</f>
        <v xml:space="preserve"> </v>
      </c>
      <c r="R54" s="1" t="str">
        <f>IF(ISBLANK(Base!$I45)," ",Base!$I45)</f>
        <v xml:space="preserve"> </v>
      </c>
      <c r="S54" s="1" t="str">
        <f>IF(ISBLANK(Base!$J45)," ",Base!$J45)</f>
        <v xml:space="preserve"> </v>
      </c>
      <c r="T54" s="59" t="e">
        <f>IF(ISBLANK(Base!$D55)," ",S54/R54)</f>
        <v>#VALUE!</v>
      </c>
      <c r="U54" s="11"/>
      <c r="V54" s="11"/>
      <c r="W54" s="57"/>
    </row>
    <row r="55" spans="1:23" x14ac:dyDescent="0.25">
      <c r="A55" s="11" t="str">
        <f>IF(ISBLANK(Base!$D47)," ",Base!$B47)</f>
        <v>Amérique</v>
      </c>
      <c r="B55" s="11" t="str">
        <f>IF(ISBLANK(Base!$D47)," ",Base!$C47)</f>
        <v>Speedgoat mountain races</v>
      </c>
      <c r="C55" s="61" t="str">
        <f>IF(ISBLANK(Base!$I47)," ",Base!$I47/$D$3)</f>
        <v xml:space="preserve"> </v>
      </c>
      <c r="F55" s="11" t="str">
        <f>IF(ISBLANK(Base!$D47)," ",Base!$B47)</f>
        <v>Amérique</v>
      </c>
      <c r="G55" s="11" t="str">
        <f>IF(ISBLANK(Base!$D47)," ",Base!$C47)</f>
        <v>Speedgoat mountain races</v>
      </c>
      <c r="H55" s="1" t="str">
        <f>IF(ISBLANK(Base!$K47)," ",Base!$K47/$D$3)</f>
        <v xml:space="preserve"> </v>
      </c>
      <c r="K55" s="11" t="str">
        <f>IF(ISBLANK(Base!$D47)," ",Base!$B47)</f>
        <v>Amérique</v>
      </c>
      <c r="L55" s="11" t="str">
        <f>IF(ISBLANK(Base!$D47)," ",Base!$C47)</f>
        <v>Speedgoat mountain races</v>
      </c>
      <c r="M55" s="1" t="str">
        <f>IF(ISBLANK(Base!$J47)," ",Base!$J47/$D$3)</f>
        <v xml:space="preserve"> </v>
      </c>
      <c r="P55" s="11" t="str">
        <f>IF(ISBLANK(Base!$D47)," ",Base!$B47)</f>
        <v>Amérique</v>
      </c>
      <c r="Q55" s="11" t="str">
        <f>IF(ISBLANK(Base!$D47)," ",Base!$C47)</f>
        <v>Speedgoat mountain races</v>
      </c>
      <c r="R55" s="1" t="str">
        <f>IF(ISBLANK(Base!$I47)," ",Base!$I47)</f>
        <v xml:space="preserve"> </v>
      </c>
      <c r="S55" s="1" t="str">
        <f>IF(ISBLANK(Base!$J47)," ",Base!$J47)</f>
        <v xml:space="preserve"> </v>
      </c>
      <c r="T55" s="59" t="e">
        <f>IF(ISBLANK(Base!$D39)," ",S55/R55)</f>
        <v>#VALUE!</v>
      </c>
      <c r="U55" s="11"/>
      <c r="V55" s="11"/>
      <c r="W55" s="57"/>
    </row>
    <row r="56" spans="1:23" x14ac:dyDescent="0.25">
      <c r="A56" s="11" t="str">
        <f>IF(ISBLANK(Base!$D49)," ",Base!$B49)</f>
        <v>Amérique</v>
      </c>
      <c r="B56" s="11" t="str">
        <f>IF(ISBLANK(Base!$D49)," ",Base!$C49)</f>
        <v>Paraty Brazil</v>
      </c>
      <c r="C56" s="61" t="str">
        <f>IF(ISBLANK(Base!$I49)," ",Base!$I49/$D$3)</f>
        <v xml:space="preserve"> </v>
      </c>
      <c r="F56" s="11" t="str">
        <f>IF(ISBLANK(Base!$D49)," ",Base!$B49)</f>
        <v>Amérique</v>
      </c>
      <c r="G56" s="11" t="str">
        <f>IF(ISBLANK(Base!$D49)," ",Base!$C49)</f>
        <v>Paraty Brazil</v>
      </c>
      <c r="H56" s="1" t="str">
        <f>IF(ISBLANK(Base!$K49)," ",Base!$K49/$D$3)</f>
        <v xml:space="preserve"> </v>
      </c>
      <c r="K56" s="11" t="str">
        <f>IF(ISBLANK(Base!$D49)," ",Base!$B49)</f>
        <v>Amérique</v>
      </c>
      <c r="L56" s="11" t="str">
        <f>IF(ISBLANK(Base!$D49)," ",Base!$C49)</f>
        <v>Paraty Brazil</v>
      </c>
      <c r="M56" s="1" t="str">
        <f>IF(ISBLANK(Base!$J49)," ",Base!$J49/$D$3)</f>
        <v xml:space="preserve"> </v>
      </c>
      <c r="P56" s="11" t="str">
        <f>IF(ISBLANK(Base!$D49)," ",Base!$B49)</f>
        <v>Amérique</v>
      </c>
      <c r="Q56" s="11" t="str">
        <f>IF(ISBLANK(Base!$D49)," ",Base!$C49)</f>
        <v>Paraty Brazil</v>
      </c>
      <c r="R56" s="1" t="str">
        <f>IF(ISBLANK(Base!$I49)," ",Base!$I49)</f>
        <v xml:space="preserve"> </v>
      </c>
      <c r="S56" s="1" t="str">
        <f>IF(ISBLANK(Base!$J49)," ",Base!$J49)</f>
        <v xml:space="preserve"> </v>
      </c>
      <c r="T56" s="59" t="e">
        <f>IF(ISBLANK(Base!$D47)," ",S56/R56)</f>
        <v>#VALUE!</v>
      </c>
      <c r="U56" s="11"/>
      <c r="V56" s="11"/>
      <c r="W56" s="57"/>
    </row>
    <row r="57" spans="1:23" x14ac:dyDescent="0.25">
      <c r="A57" s="11" t="str">
        <f>IF(ISBLANK(Base!$D52)," ",Base!$B52)</f>
        <v>Amérique</v>
      </c>
      <c r="B57" s="11" t="str">
        <f>IF(ISBLANK(Base!$D52)," ",Base!$C52)</f>
        <v>Puerto Vallarta Mexico</v>
      </c>
      <c r="C57" s="61" t="str">
        <f>IF(ISBLANK(Base!$I52)," ",Base!$I52/$D$3)</f>
        <v xml:space="preserve"> </v>
      </c>
      <c r="F57" s="11" t="str">
        <f>IF(ISBLANK(Base!$D52)," ",Base!$B52)</f>
        <v>Amérique</v>
      </c>
      <c r="G57" s="11" t="str">
        <f>IF(ISBLANK(Base!$D52)," ",Base!$C52)</f>
        <v>Puerto Vallarta Mexico</v>
      </c>
      <c r="H57" s="1" t="str">
        <f>IF(ISBLANK(Base!$K52)," ",Base!$K52/$D$3)</f>
        <v xml:space="preserve"> </v>
      </c>
      <c r="K57" s="11" t="str">
        <f>IF(ISBLANK(Base!$D52)," ",Base!$B52)</f>
        <v>Amérique</v>
      </c>
      <c r="L57" s="11" t="str">
        <f>IF(ISBLANK(Base!$D52)," ",Base!$C52)</f>
        <v>Puerto Vallarta Mexico</v>
      </c>
      <c r="M57" s="1" t="str">
        <f>IF(ISBLANK(Base!$J52)," ",Base!$J52/$D$3)</f>
        <v xml:space="preserve"> </v>
      </c>
      <c r="P57" s="11" t="str">
        <f>IF(ISBLANK(Base!$D52)," ",Base!$B52)</f>
        <v>Amérique</v>
      </c>
      <c r="Q57" s="11" t="str">
        <f>IF(ISBLANK(Base!$D52)," ",Base!$C52)</f>
        <v>Puerto Vallarta Mexico</v>
      </c>
      <c r="R57" s="1" t="str">
        <f>IF(ISBLANK(Base!$I52)," ",Base!$I52)</f>
        <v xml:space="preserve"> </v>
      </c>
      <c r="S57" s="1" t="str">
        <f>IF(ISBLANK(Base!$J52)," ",Base!$J52)</f>
        <v xml:space="preserve"> </v>
      </c>
      <c r="T57" s="59" t="e">
        <f>IF(ISBLANK(Base!$D9)," ",S57/R57)</f>
        <v>#VALUE!</v>
      </c>
      <c r="U57" s="11"/>
      <c r="V57" s="11"/>
      <c r="W57" s="57"/>
    </row>
    <row r="58" spans="1:23" x14ac:dyDescent="0.25">
      <c r="A58" s="11" t="str">
        <f>IF(ISBLANK(Base!$D56)," ",Base!$B56)</f>
        <v>Amérique</v>
      </c>
      <c r="B58" s="11" t="str">
        <f>IF(ISBLANK(Base!$D56)," ",Base!$C56)</f>
        <v>Quito Trail Ecuador</v>
      </c>
      <c r="C58" s="61" t="str">
        <f>IF(ISBLANK(Base!$I56)," ",Base!$I56/$D$3)</f>
        <v xml:space="preserve"> </v>
      </c>
      <c r="F58" s="11" t="str">
        <f>IF(ISBLANK(Base!$D56)," ",Base!$B56)</f>
        <v>Amérique</v>
      </c>
      <c r="G58" s="11" t="str">
        <f>IF(ISBLANK(Base!$D56)," ",Base!$C56)</f>
        <v>Quito Trail Ecuador</v>
      </c>
      <c r="H58" s="1" t="str">
        <f>IF(ISBLANK(Base!$K56)," ",Base!$K56/$D$3)</f>
        <v xml:space="preserve"> </v>
      </c>
      <c r="K58" s="11" t="str">
        <f>IF(ISBLANK(Base!$D56)," ",Base!$B56)</f>
        <v>Amérique</v>
      </c>
      <c r="L58" s="11" t="str">
        <f>IF(ISBLANK(Base!$D56)," ",Base!$C56)</f>
        <v>Quito Trail Ecuador</v>
      </c>
      <c r="M58" s="1" t="str">
        <f>IF(ISBLANK(Base!$J56)," ",Base!$J56/$D$3)</f>
        <v xml:space="preserve"> </v>
      </c>
      <c r="P58" s="11" t="str">
        <f>IF(ISBLANK(Base!$D56)," ",Base!$B56)</f>
        <v>Amérique</v>
      </c>
      <c r="Q58" s="11" t="str">
        <f>IF(ISBLANK(Base!$D56)," ",Base!$C56)</f>
        <v>Quito Trail Ecuador</v>
      </c>
      <c r="R58" s="1" t="str">
        <f>IF(ISBLANK(Base!$I56)," ",Base!$I56)</f>
        <v xml:space="preserve"> </v>
      </c>
      <c r="S58" s="1" t="str">
        <f>IF(ISBLANK(Base!$J56)," ",Base!$J56)</f>
        <v xml:space="preserve"> </v>
      </c>
      <c r="T58" s="59" t="e">
        <f>IF(ISBLANK(Base!$D13)," ",S58/R58)</f>
        <v>#VALUE!</v>
      </c>
      <c r="U58" s="11"/>
      <c r="V58" s="11"/>
      <c r="W58" s="57"/>
    </row>
    <row r="59" spans="1:23" x14ac:dyDescent="0.25">
      <c r="B59"/>
    </row>
  </sheetData>
  <autoFilter ref="F4:H58" xr:uid="{32B57B12-82A1-4588-BFBB-09022DC4ABE0}">
    <sortState xmlns:xlrd2="http://schemas.microsoft.com/office/spreadsheetml/2017/richdata2" ref="F5:H58">
      <sortCondition ref="H4:H58"/>
    </sortState>
  </autoFilter>
  <mergeCells count="1">
    <mergeCell ref="B1:X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EFBBA-BA52-499D-A740-146603029652}">
  <sheetPr>
    <tabColor rgb="FFFFC000"/>
  </sheetPr>
  <dimension ref="A1:Y59"/>
  <sheetViews>
    <sheetView workbookViewId="0">
      <selection activeCell="H5" sqref="H5"/>
    </sheetView>
  </sheetViews>
  <sheetFormatPr baseColWidth="10" defaultRowHeight="15" x14ac:dyDescent="0.25"/>
  <cols>
    <col min="2" max="2" width="36.7109375" style="2" bestFit="1" customWidth="1"/>
    <col min="4" max="4" width="2" bestFit="1" customWidth="1"/>
    <col min="5" max="5" width="3.140625" bestFit="1" customWidth="1"/>
    <col min="7" max="7" width="36.7109375" bestFit="1" customWidth="1"/>
    <col min="9" max="9" width="2" bestFit="1" customWidth="1"/>
    <col min="10" max="10" width="3.140625" bestFit="1" customWidth="1"/>
    <col min="11" max="11" width="9.85546875" bestFit="1" customWidth="1"/>
    <col min="12" max="12" width="36.7109375" bestFit="1" customWidth="1"/>
    <col min="14" max="14" width="2" bestFit="1" customWidth="1"/>
    <col min="15" max="15" width="3.140625" bestFit="1" customWidth="1"/>
    <col min="16" max="16" width="9.85546875" bestFit="1" customWidth="1"/>
    <col min="17" max="17" width="43.42578125" bestFit="1" customWidth="1"/>
    <col min="20" max="20" width="12.5703125" bestFit="1" customWidth="1"/>
    <col min="21" max="21" width="9.85546875" bestFit="1" customWidth="1"/>
    <col min="22" max="22" width="38.28515625" bestFit="1" customWidth="1"/>
    <col min="23" max="23" width="11.42578125" style="56"/>
    <col min="24" max="24" width="2" bestFit="1" customWidth="1"/>
    <col min="25" max="25" width="3.140625" bestFit="1" customWidth="1"/>
    <col min="28" max="28" width="18.28515625" customWidth="1"/>
  </cols>
  <sheetData>
    <row r="1" spans="1:25" ht="23.25" x14ac:dyDescent="0.25">
      <c r="B1" s="120" t="s">
        <v>26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25" ht="23.25" x14ac:dyDescent="0.35">
      <c r="B2" s="58" t="s">
        <v>24</v>
      </c>
      <c r="C2" s="58"/>
      <c r="D2" s="58"/>
      <c r="E2" s="58"/>
      <c r="F2" s="14"/>
      <c r="G2" s="14" t="s">
        <v>25</v>
      </c>
      <c r="H2" s="14"/>
      <c r="I2" s="14"/>
      <c r="J2" s="14"/>
      <c r="K2" s="14"/>
      <c r="L2" s="14" t="s">
        <v>62</v>
      </c>
      <c r="M2" s="14"/>
      <c r="N2" s="14"/>
      <c r="O2" s="14"/>
      <c r="P2" s="14"/>
      <c r="Q2" s="14" t="s">
        <v>63</v>
      </c>
      <c r="R2" s="14"/>
      <c r="S2" s="14"/>
      <c r="T2" s="14"/>
      <c r="U2" s="14"/>
      <c r="V2" s="14" t="s">
        <v>93</v>
      </c>
      <c r="W2" s="60"/>
      <c r="X2" s="14"/>
      <c r="Y2" s="14"/>
    </row>
    <row r="3" spans="1:25" x14ac:dyDescent="0.25">
      <c r="B3" s="2" t="str">
        <f>IF(ISBLANK(Base!$C1)," ",Base!$C1)</f>
        <v xml:space="preserve"> </v>
      </c>
      <c r="C3" s="1" t="str">
        <f>IF(ISBLANK(Base!$N1)," ",Base!$N1)</f>
        <v>100K</v>
      </c>
      <c r="D3" s="1">
        <f>IF(ISBLANK(Base!$O1)," ",Base!$O1)</f>
        <v>3</v>
      </c>
      <c r="E3" s="1" t="str">
        <f>IF(ISBLANK(Base!$K1)," ",Base!$K1)</f>
        <v>RS</v>
      </c>
      <c r="G3" s="2" t="str">
        <f>IF(ISBLANK(Base!$C1)," ",Base!$C1)</f>
        <v xml:space="preserve"> </v>
      </c>
      <c r="H3" s="1" t="str">
        <f>IF(ISBLANK(Base!$N1)," ",Base!$N1)</f>
        <v>100K</v>
      </c>
      <c r="I3" s="1">
        <f>IF(ISBLANK(Base!$O1)," ",Base!$O1)</f>
        <v>3</v>
      </c>
      <c r="J3" s="1" t="str">
        <f>IF(ISBLANK(Base!$K1)," ",Base!$K1)</f>
        <v>RS</v>
      </c>
      <c r="L3" s="2" t="str">
        <f>IF(ISBLANK(Base!$C1)," ",Base!$C1)</f>
        <v xml:space="preserve"> </v>
      </c>
      <c r="M3" s="1" t="str">
        <f>IF(ISBLANK(Base!$N1)," ",Base!$N1)</f>
        <v>100K</v>
      </c>
      <c r="N3" s="1">
        <f>IF(ISBLANK(Base!$O1)," ",Base!$O1)</f>
        <v>3</v>
      </c>
      <c r="O3" s="1" t="str">
        <f>IF(ISBLANK(Base!$K1)," ",Base!$K1)</f>
        <v>RS</v>
      </c>
      <c r="Q3" s="2" t="str">
        <f>IF(ISBLANK(Base!$C1)," ",Base!$C1)</f>
        <v xml:space="preserve"> </v>
      </c>
      <c r="R3" s="1" t="str">
        <f>IF(ISBLANK(Base!$N1)," ",Base!$N1)</f>
        <v>100K</v>
      </c>
      <c r="S3" s="1">
        <f>IF(ISBLANK(Base!$O1)," ",Base!$O1)</f>
        <v>3</v>
      </c>
      <c r="T3" s="1" t="str">
        <f>IF(ISBLANK(Base!$K1)," ",Base!$K1)</f>
        <v>RS</v>
      </c>
      <c r="V3" s="2" t="str">
        <f>IF(ISBLANK(Base!$C1)," ",Base!$C1)</f>
        <v xml:space="preserve"> </v>
      </c>
      <c r="W3" s="1" t="str">
        <f>IF(ISBLANK(Base!$N1)," ",Base!$N1)</f>
        <v>100K</v>
      </c>
      <c r="X3" s="1">
        <f>IF(ISBLANK(Base!$O1)," ",Base!$O1)</f>
        <v>3</v>
      </c>
      <c r="Y3" s="1" t="str">
        <f>IF(ISBLANK(Base!$K1)," ",Base!$K1)</f>
        <v>RS</v>
      </c>
    </row>
    <row r="4" spans="1:25" x14ac:dyDescent="0.25">
      <c r="A4" s="12"/>
      <c r="B4" s="12" t="str">
        <f>IF(ISBLANK(Base!C2)," ",Base!C2)</f>
        <v>Course</v>
      </c>
      <c r="C4" s="1" t="str">
        <f>IF(ISBLANK(Base!$D2)," ",Base!$D2)</f>
        <v>Distance</v>
      </c>
      <c r="F4" s="12"/>
      <c r="G4" s="12" t="str">
        <f>IF(ISBLANK(Base!C2)," ",Base!C2)</f>
        <v>Course</v>
      </c>
      <c r="H4" s="1" t="str">
        <f>IF(ISBLANK(Base!$F2)," ",Base!$F2)</f>
        <v>Prix</v>
      </c>
      <c r="K4" s="12"/>
      <c r="L4" s="12" t="s">
        <v>7</v>
      </c>
      <c r="M4" s="1" t="str">
        <f>IF(ISBLANK(Base!$E2)," ",Base!$E2)</f>
        <v>D+</v>
      </c>
      <c r="P4" s="12"/>
      <c r="Q4" s="12" t="str">
        <f>IF(ISBLANK(Base!U2)," ",Base!U2)</f>
        <v>Prix</v>
      </c>
      <c r="R4" s="1" t="str">
        <f>IF(ISBLANK(Base!$D2)," ",Base!$D2)</f>
        <v>Distance</v>
      </c>
      <c r="S4" s="1" t="str">
        <f>IF(ISBLANK(Base!$E2)," ",Base!$E2)</f>
        <v>D+</v>
      </c>
      <c r="T4" s="1" t="s">
        <v>66</v>
      </c>
      <c r="U4" s="12"/>
      <c r="V4" s="12" t="str">
        <f>IF(ISBLANK(Base!Y2)," ",Base!Y2)</f>
        <v xml:space="preserve"> </v>
      </c>
      <c r="W4" s="57" t="s">
        <v>94</v>
      </c>
    </row>
    <row r="5" spans="1:25" x14ac:dyDescent="0.25">
      <c r="A5" s="37" t="str">
        <f>IF(ISBLANK(Base!$D38)," ",Base!$B38)</f>
        <v>Asie</v>
      </c>
      <c r="B5" s="37" t="str">
        <f>IF(ISBLANK(Base!$D38)," ",Base!$C38)</f>
        <v>Doi Inthanon thailand (MAJOR =*2 RS)</v>
      </c>
      <c r="C5" s="61">
        <f>IF(ISBLANK(Base!$D38)," ",Base!$N38/$D$3/2)</f>
        <v>15.833333333333334</v>
      </c>
      <c r="F5" s="35" t="str">
        <f>IF(ISBLANK(Base!$D6)," ",Base!$B6)</f>
        <v>Europe</v>
      </c>
      <c r="G5" s="35" t="str">
        <f>IF(ISBLANK(Base!$D6)," ",Base!$C6)</f>
        <v>Val d'Aran (MAJOR =*2 RS)</v>
      </c>
      <c r="H5" s="105">
        <f>IF(ISBLANK(Base!$P6)," ",Base!$P6/$D$3/2)</f>
        <v>34.833333333333336</v>
      </c>
      <c r="K5" s="35" t="str">
        <f>IF(ISBLANK(Base!$D19)," ",Base!$B19)</f>
        <v>Europe</v>
      </c>
      <c r="L5" s="35" t="str">
        <f>IF(ISBLANK(Base!$D19)," ",Base!$C19)</f>
        <v>Kullamanen</v>
      </c>
      <c r="M5" s="105">
        <f>IF(ISBLANK(Base!$O19)," ",Base!$O19/$D$3)</f>
        <v>348.33333333333331</v>
      </c>
      <c r="P5" s="35" t="str">
        <f>IF(ISBLANK(Base!$D19)," ",Base!$B19)</f>
        <v>Europe</v>
      </c>
      <c r="Q5" s="35" t="str">
        <f>IF(ISBLANK(Base!$D19)," ",Base!$C19)</f>
        <v>Kullamanen</v>
      </c>
      <c r="R5" s="1">
        <f>IF(ISBLANK(Base!$N19)," ",Base!$N19)</f>
        <v>100</v>
      </c>
      <c r="S5" s="1">
        <f>IF(ISBLANK(Base!$O19)," ",Base!$O19)</f>
        <v>1045</v>
      </c>
      <c r="T5" s="59">
        <f>IF(ISBLANK(Base!$D4)," ",S5/R5)</f>
        <v>10.45</v>
      </c>
      <c r="U5" s="11" t="str">
        <f>IF(ISBLANK(Base!$D50)," ",Base!$B50)</f>
        <v>Amérique</v>
      </c>
      <c r="V5" s="11" t="str">
        <f>IF(ISBLANK(Base!$D50)," ",Base!$C50)</f>
        <v>Grindstone trail running festival</v>
      </c>
      <c r="W5" s="57">
        <f>IF(ISBLANK(Base!$R50)," ",Base!$R50)</f>
        <v>0.48648648648648651</v>
      </c>
    </row>
    <row r="6" spans="1:25" x14ac:dyDescent="0.25">
      <c r="A6" s="11" t="str">
        <f>IF(ISBLANK(Base!$D42)," ",Base!$B42)</f>
        <v>Amérique</v>
      </c>
      <c r="B6" s="11" t="str">
        <f>IF(ISBLANK(Base!$D42)," ",Base!$C42)</f>
        <v>Canyons endurance run (MAJOR =*2 RS)</v>
      </c>
      <c r="C6" s="61">
        <f>IF(ISBLANK(Base!$D42)," ",Base!$N42/$D$3/2)</f>
        <v>16.666666666666668</v>
      </c>
      <c r="F6" s="35" t="str">
        <f>IF(ISBLANK(Base!$D4)," ",Base!$B4)</f>
        <v>Europe</v>
      </c>
      <c r="G6" s="35" t="str">
        <f>IF(ISBLANK(Base!$D4)," ",Base!$C4)</f>
        <v>Restonica</v>
      </c>
      <c r="H6" s="105">
        <f>IF(ISBLANK(Base!$P4)," ",Base!$P4/$D$3)</f>
        <v>36.666666666666664</v>
      </c>
      <c r="K6" s="11" t="str">
        <f>IF(ISBLANK(Base!$D42)," ",Base!$B42)</f>
        <v>Amérique</v>
      </c>
      <c r="L6" s="11" t="str">
        <f>IF(ISBLANK(Base!$D42)," ",Base!$C42)</f>
        <v>Canyons endurance run (MAJOR =*2 RS)</v>
      </c>
      <c r="M6" s="105">
        <f>IF(ISBLANK(Base!$O42)," ",Base!$O42/$D$3/2)</f>
        <v>558.33333333333337</v>
      </c>
      <c r="P6" s="11" t="str">
        <f>IF(ISBLANK(Base!$D41)," ",Base!$B41)</f>
        <v>Amérique</v>
      </c>
      <c r="Q6" s="11" t="str">
        <f>IF(ISBLANK(Base!$D41)," ",Base!$C41)</f>
        <v>Desert RATS Trail running</v>
      </c>
      <c r="R6" s="1">
        <f>IF(ISBLANK(Base!$N41)," ",Base!$N41)</f>
        <v>100</v>
      </c>
      <c r="S6" s="1">
        <f>IF(ISBLANK(Base!$O41)," ",Base!$O41)</f>
        <v>1900</v>
      </c>
      <c r="T6" s="59">
        <f>IF(ISBLANK(Base!$D56)," ",S6/R6)</f>
        <v>19</v>
      </c>
      <c r="U6" s="37" t="str">
        <f>IF(ISBLANK(Base!$D38)," ",Base!$B38)</f>
        <v>Asie</v>
      </c>
      <c r="V6" s="37" t="str">
        <f>IF(ISBLANK(Base!$D38)," ",Base!$C38)</f>
        <v>Doi Inthanon thailand (MAJOR =*2 RS)</v>
      </c>
      <c r="W6" s="57">
        <f>IF(ISBLANK(Base!$R38)," ",Base!$R38)</f>
        <v>0.3235294117647059</v>
      </c>
    </row>
    <row r="7" spans="1:25" x14ac:dyDescent="0.25">
      <c r="A7" s="35" t="str">
        <f>IF(ISBLANK(Base!$D6)," ",Base!$B6)</f>
        <v>Europe</v>
      </c>
      <c r="B7" s="35" t="str">
        <f>IF(ISBLANK(Base!$D6)," ",Base!$C6)</f>
        <v>Val d'Aran (MAJOR =*2 RS)</v>
      </c>
      <c r="C7" s="61">
        <f>IF(ISBLANK(Base!$D6)," ",Base!$N6/$D$3/2)</f>
        <v>18.333333333333332</v>
      </c>
      <c r="F7" s="37" t="str">
        <f>IF(ISBLANK(Base!$D38)," ",Base!$B38)</f>
        <v>Asie</v>
      </c>
      <c r="G7" s="37" t="str">
        <f>IF(ISBLANK(Base!$D38)," ",Base!$C38)</f>
        <v>Doi Inthanon thailand (MAJOR =*2 RS)</v>
      </c>
      <c r="H7" s="105">
        <f>IF(ISBLANK(Base!$P38)," ",Base!$P38/$D$3/2)</f>
        <v>37.5</v>
      </c>
      <c r="K7" s="11" t="str">
        <f>IF(ISBLANK(Base!$D41)," ",Base!$B41)</f>
        <v>Amérique</v>
      </c>
      <c r="L7" s="11" t="str">
        <f>IF(ISBLANK(Base!$D41)," ",Base!$C41)</f>
        <v>Desert RATS Trail running</v>
      </c>
      <c r="M7" s="105">
        <f>IF(ISBLANK(Base!$O41)," ",Base!$O41/$D$3)</f>
        <v>633.33333333333337</v>
      </c>
      <c r="P7" s="11" t="str">
        <f>IF(ISBLANK(Base!$D51)," ",Base!$B51)</f>
        <v>Amérique</v>
      </c>
      <c r="Q7" s="11" t="str">
        <f>IF(ISBLANK(Base!$D51)," ",Base!$C51)</f>
        <v>Puerto Vallarta Mexico</v>
      </c>
      <c r="R7" s="1">
        <f>IF(ISBLANK(Base!$N51)," ",Base!$N51)</f>
        <v>95</v>
      </c>
      <c r="S7" s="1">
        <f>IF(ISBLANK(Base!$O51)," ",Base!$O51)</f>
        <v>2300</v>
      </c>
      <c r="T7" s="59">
        <f>IF(ISBLANK(Base!$D8)," ",S7/R7)</f>
        <v>24.210526315789473</v>
      </c>
      <c r="U7" s="35" t="str">
        <f>IF(ISBLANK(Base!$D16)," ",Base!$B16)</f>
        <v>Europe</v>
      </c>
      <c r="V7" s="35" t="str">
        <f>IF(ISBLANK(Base!$D16)," ",Base!$C16)</f>
        <v>KAT100</v>
      </c>
      <c r="W7" s="57">
        <f>IF(ISBLANK(Base!$R16)," ",Base!$R16)</f>
        <v>0.31756756756756754</v>
      </c>
    </row>
    <row r="8" spans="1:25" x14ac:dyDescent="0.25">
      <c r="A8" s="35" t="str">
        <f>IF(ISBLANK(Base!$D4)," ",Base!$B4)</f>
        <v>Europe</v>
      </c>
      <c r="B8" s="35" t="str">
        <f>IF(ISBLANK(Base!$D4)," ",Base!$C4)</f>
        <v>Restonica</v>
      </c>
      <c r="C8" s="61">
        <f>IF(ISBLANK(Base!$D4)," ",Base!$N4/$D$3)</f>
        <v>22.333333333333332</v>
      </c>
      <c r="F8" s="35" t="str">
        <f>IF(ISBLANK(Base!$D28)," ",Base!$B28)</f>
        <v>Europe</v>
      </c>
      <c r="G8" s="35" t="str">
        <f>IF(ISBLANK(Base!$D28)," ",Base!$C28)</f>
        <v>Tenerife</v>
      </c>
      <c r="H8" s="105">
        <f>IF(ISBLANK(Base!$P28)," ",Base!$P28/$D$3)</f>
        <v>40.333333333333336</v>
      </c>
      <c r="K8" s="11" t="str">
        <f>IF(ISBLANK(Base!$D51)," ",Base!$B51)</f>
        <v>Amérique</v>
      </c>
      <c r="L8" s="11" t="str">
        <f>IF(ISBLANK(Base!$D51)," ",Base!$C51)</f>
        <v>Puerto Vallarta Mexico</v>
      </c>
      <c r="M8" s="105">
        <f>IF(ISBLANK(Base!$O51)," ",Base!$O51/$D$3)</f>
        <v>766.66666666666663</v>
      </c>
      <c r="P8" s="36" t="str">
        <f>IF(ISBLANK(Base!$D29)," ",Base!$B29)</f>
        <v>Oceanie</v>
      </c>
      <c r="Q8" s="36" t="str">
        <f>IF(ISBLANK(Base!$D29)," ",Base!$C29)</f>
        <v>Tarawera Ultramarathon</v>
      </c>
      <c r="R8" s="1">
        <f>IF(ISBLANK(Base!$N29)," ",Base!$N29)</f>
        <v>105</v>
      </c>
      <c r="S8" s="1">
        <f>IF(ISBLANK(Base!$O29)," ",Base!$O29)</f>
        <v>2700</v>
      </c>
      <c r="T8" s="59">
        <f>IF(ISBLANK(Base!$D35)," ",S8/R8)</f>
        <v>25.714285714285715</v>
      </c>
      <c r="U8" s="35" t="str">
        <f>IF(ISBLANK(Base!$D9)," ",Base!$B9)</f>
        <v>Europe</v>
      </c>
      <c r="V8" s="35" t="str">
        <f>IF(ISBLANK(Base!$D9)," ",Base!$C9)</f>
        <v>Wildstrubel</v>
      </c>
      <c r="W8" s="57">
        <f>IF(ISBLANK(Base!$R9)," ",Base!$R9)</f>
        <v>0.25517241379310346</v>
      </c>
    </row>
    <row r="9" spans="1:25" x14ac:dyDescent="0.25">
      <c r="A9" s="35" t="str">
        <f>IF(ISBLANK(Base!$D9)," ",Base!$B9)</f>
        <v>Europe</v>
      </c>
      <c r="B9" s="35" t="str">
        <f>IF(ISBLANK(Base!$D9)," ",Base!$C9)</f>
        <v>Wildstrubel</v>
      </c>
      <c r="C9" s="61">
        <f>IF(ISBLANK(Base!$D9)," ",Base!$N9/$D$3)</f>
        <v>23.333333333333332</v>
      </c>
      <c r="F9" s="35" t="str">
        <f>IF(ISBLANK(Base!$D15)," ",Base!$B15)</f>
        <v>Europe</v>
      </c>
      <c r="G9" s="35" t="str">
        <f>IF(ISBLANK(Base!$D15)," ",Base!$C15)</f>
        <v>Lavaredo</v>
      </c>
      <c r="H9" s="105">
        <f>IF(ISBLANK(Base!$P15)," ",Base!$P15/$D$3)</f>
        <v>45</v>
      </c>
      <c r="K9" s="36" t="str">
        <f>IF(ISBLANK(Base!$D29)," ",Base!$B29)</f>
        <v>Oceanie</v>
      </c>
      <c r="L9" s="36" t="str">
        <f>IF(ISBLANK(Base!$D29)," ",Base!$C29)</f>
        <v>Tarawera Ultramarathon</v>
      </c>
      <c r="M9" s="105">
        <f>IF(ISBLANK(Base!$O29)," ",Base!$O29/$D$3)</f>
        <v>900</v>
      </c>
      <c r="P9" s="36" t="str">
        <f>IF(ISBLANK(Base!$D31)," ",Base!$B31)</f>
        <v>Oceanie</v>
      </c>
      <c r="Q9" s="36" t="str">
        <f>IF(ISBLANK(Base!$D31)," ",Base!$C31)</f>
        <v>Ultra trail Kosciuszko</v>
      </c>
      <c r="R9" s="1">
        <f>IF(ISBLANK(Base!$N31)," ",Base!$N31)</f>
        <v>106</v>
      </c>
      <c r="S9" s="1">
        <f>IF(ISBLANK(Base!$O31)," ",Base!$O31)</f>
        <v>3055</v>
      </c>
      <c r="T9" s="59">
        <f>IF(ISBLANK(Base!$D49)," ",S9/R9)</f>
        <v>28.820754716981131</v>
      </c>
      <c r="U9" s="35" t="str">
        <f>IF(ISBLANK(Base!$D17)," ",Base!$B17)</f>
        <v>Europe</v>
      </c>
      <c r="V9" s="35" t="str">
        <f>IF(ISBLANK(Base!$D17)," ",Base!$C17)</f>
        <v>Alsace by UTMB</v>
      </c>
      <c r="W9" s="57">
        <f>IF(ISBLANK(Base!$R17)," ",Base!$R17)</f>
        <v>0.25</v>
      </c>
    </row>
    <row r="10" spans="1:25" x14ac:dyDescent="0.25">
      <c r="A10" s="35" t="str">
        <f>IF(ISBLANK(Base!$D26)," ",Base!$B26)</f>
        <v>Europe</v>
      </c>
      <c r="B10" s="35" t="str">
        <f>IF(ISBLANK(Base!$D26)," ",Base!$C26)</f>
        <v>Chianti Ultra trail</v>
      </c>
      <c r="C10" s="61">
        <f>IF(ISBLANK(Base!$D26)," ",Base!$N26/$D$3)</f>
        <v>24.333333333333332</v>
      </c>
      <c r="F10" s="35" t="str">
        <f>IF(ISBLANK(Base!$D23)," ",Base!$B23)</f>
        <v>Europe</v>
      </c>
      <c r="G10" s="35" t="str">
        <f>IF(ISBLANK(Base!$D23)," ",Base!$C23)</f>
        <v>Julian alps trail</v>
      </c>
      <c r="H10" s="105">
        <f>IF(ISBLANK(Base!$P23)," ",Base!$P23/$D$3)</f>
        <v>45</v>
      </c>
      <c r="K10" s="35" t="str">
        <f>IF(ISBLANK(Base!$D26)," ",Base!$B26)</f>
        <v>Europe</v>
      </c>
      <c r="L10" s="35" t="str">
        <f>IF(ISBLANK(Base!$D26)," ",Base!$C26)</f>
        <v>Chianti Ultra trail</v>
      </c>
      <c r="M10" s="105">
        <f>IF(ISBLANK(Base!$O26)," ",Base!$O26/$D$3)</f>
        <v>933.33333333333337</v>
      </c>
      <c r="P10" s="11" t="str">
        <f>IF(ISBLANK(Base!$D54)," ",Base!$B54)</f>
        <v>Amérique</v>
      </c>
      <c r="Q10" s="11" t="str">
        <f>IF(ISBLANK(Base!$D54)," ",Base!$C54)</f>
        <v>Kodiak</v>
      </c>
      <c r="R10" s="1">
        <f>IF(ISBLANK(Base!$N54)," ",Base!$N54)</f>
        <v>100</v>
      </c>
      <c r="S10" s="1">
        <f>IF(ISBLANK(Base!$O54)," ",Base!$O54)</f>
        <v>3100</v>
      </c>
      <c r="T10" s="59">
        <f>IF(ISBLANK(Base!$D11)," ",S10/R10)</f>
        <v>31</v>
      </c>
      <c r="U10" s="11" t="str">
        <f>IF(ISBLANK(Base!$D41)," ",Base!$B41)</f>
        <v>Amérique</v>
      </c>
      <c r="V10" s="11" t="str">
        <f>IF(ISBLANK(Base!$D41)," ",Base!$C41)</f>
        <v>Desert RATS Trail running</v>
      </c>
      <c r="W10" s="57">
        <f>IF(ISBLANK(Base!$R41)," ",Base!$R41)</f>
        <v>0.21621621621621623</v>
      </c>
    </row>
    <row r="11" spans="1:25" x14ac:dyDescent="0.25">
      <c r="A11" s="35" t="str">
        <f>IF(ISBLANK(Base!$D28)," ",Base!$B28)</f>
        <v>Europe</v>
      </c>
      <c r="B11" s="35" t="str">
        <f>IF(ISBLANK(Base!$D28)," ",Base!$C28)</f>
        <v>Tenerife</v>
      </c>
      <c r="C11" s="61">
        <f>IF(ISBLANK(Base!$D28)," ",Base!$N28/$D$3)</f>
        <v>24.333333333333332</v>
      </c>
      <c r="F11" s="37" t="str">
        <f>IF(ISBLANK(Base!$D40)," ",Base!$B40)</f>
        <v>Asie</v>
      </c>
      <c r="G11" s="37" t="str">
        <f>IF(ISBLANK(Base!$D40)," ",Base!$C40)</f>
        <v>Ultra trail Ninghai</v>
      </c>
      <c r="H11" s="105">
        <f>IF(ISBLANK(Base!$P40)," ",Base!$P40/$D$3)</f>
        <v>46</v>
      </c>
      <c r="K11" s="37" t="str">
        <f>IF(ISBLANK(Base!$D38)," ",Base!$B38)</f>
        <v>Asie</v>
      </c>
      <c r="L11" s="37" t="str">
        <f>IF(ISBLANK(Base!$D38)," ",Base!$C38)</f>
        <v>Doi Inthanon thailand (MAJOR =*2 RS)</v>
      </c>
      <c r="M11" s="105">
        <f>IF(ISBLANK(Base!$O38)," ",Base!$O38/$D$3/2)</f>
        <v>976.66666666666663</v>
      </c>
      <c r="P11" s="11" t="str">
        <f>IF(ISBLANK(Base!$D42)," ",Base!$B42)</f>
        <v>Amérique</v>
      </c>
      <c r="Q11" s="11" t="str">
        <f>IF(ISBLANK(Base!$D42)," ",Base!$C42)</f>
        <v>Canyons endurance run (MAJOR =*2 RS)</v>
      </c>
      <c r="R11" s="1">
        <f>IF(ISBLANK(Base!$N42)," ",Base!$N42)</f>
        <v>100</v>
      </c>
      <c r="S11" s="1">
        <f>IF(ISBLANK(Base!$O42)," ",Base!$O42)</f>
        <v>3350</v>
      </c>
      <c r="T11" s="59">
        <f>IF(ISBLANK(Base!$D11)," ",S11/R11)</f>
        <v>33.5</v>
      </c>
      <c r="U11" s="35" t="str">
        <f>IF(ISBLANK(Base!$D10)," ",Base!$B10)</f>
        <v>Europe</v>
      </c>
      <c r="V11" s="35" t="str">
        <f>IF(ISBLANK(Base!$D10)," ",Base!$C10)</f>
        <v>Verbier Saint Bernard</v>
      </c>
      <c r="W11" s="57">
        <f>IF(ISBLANK(Base!$R10)," ",Base!$R10)</f>
        <v>0.21212121212121213</v>
      </c>
    </row>
    <row r="12" spans="1:25" x14ac:dyDescent="0.25">
      <c r="A12" s="35" t="str">
        <f>IF(ISBLANK(Base!$D5)," ",Base!$B5)</f>
        <v>Europe</v>
      </c>
      <c r="B12" s="35" t="str">
        <f>IF(ISBLANK(Base!$D5)," ",Base!$C5)</f>
        <v>Saint Jacques</v>
      </c>
      <c r="C12" s="61">
        <f>IF(ISBLANK(Base!$D5)," ",Base!$N5/$D$3)</f>
        <v>25</v>
      </c>
      <c r="F12" s="35" t="str">
        <f>IF(ISBLANK(Base!$D26)," ",Base!$B26)</f>
        <v>Europe</v>
      </c>
      <c r="G12" s="35" t="str">
        <f>IF(ISBLANK(Base!$D26)," ",Base!$C26)</f>
        <v>Chianti Ultra trail</v>
      </c>
      <c r="H12" s="105">
        <f>IF(ISBLANK(Base!$P26)," ",Base!$P26/$D$3)</f>
        <v>46.666666666666664</v>
      </c>
      <c r="K12" s="36" t="str">
        <f>IF(ISBLANK(Base!$D31)," ",Base!$B31)</f>
        <v>Oceanie</v>
      </c>
      <c r="L12" s="36" t="str">
        <f>IF(ISBLANK(Base!$D31)," ",Base!$C31)</f>
        <v>Ultra trail Kosciuszko</v>
      </c>
      <c r="M12" s="105">
        <f>IF(ISBLANK(Base!$O31)," ",Base!$O31/$D$3)</f>
        <v>1018.3333333333334</v>
      </c>
      <c r="P12" s="11" t="str">
        <f>IF(ISBLANK(Base!$D50)," ",Base!$B50)</f>
        <v>Amérique</v>
      </c>
      <c r="Q12" s="11" t="str">
        <f>IF(ISBLANK(Base!$D50)," ",Base!$C50)</f>
        <v>Grindstone trail running festival</v>
      </c>
      <c r="R12" s="1">
        <f>IF(ISBLANK(Base!$N50)," ",Base!$N50)</f>
        <v>100</v>
      </c>
      <c r="S12" s="1">
        <f>IF(ISBLANK(Base!$O50)," ",Base!$O50)</f>
        <v>3353</v>
      </c>
      <c r="T12" s="59">
        <f>IF(ISBLANK(Base!$D25)," ",S12/R12)</f>
        <v>33.53</v>
      </c>
      <c r="U12" s="35" t="str">
        <f>IF(ISBLANK(Base!$D20)," ",Base!$B20)</f>
        <v>Europe</v>
      </c>
      <c r="V12" s="35" t="str">
        <f>IF(ISBLANK(Base!$D20)," ",Base!$C20)</f>
        <v>Nice by UTMB</v>
      </c>
      <c r="W12" s="57">
        <f>IF(ISBLANK(Base!$R20)," ",Base!$R20)</f>
        <v>0.21212121212121213</v>
      </c>
    </row>
    <row r="13" spans="1:25" x14ac:dyDescent="0.25">
      <c r="A13" s="35" t="str">
        <f>IF(ISBLANK(Base!$D10)," ",Base!$B10)</f>
        <v>Europe</v>
      </c>
      <c r="B13" s="35" t="str">
        <f>IF(ISBLANK(Base!$D10)," ",Base!$C10)</f>
        <v>Verbier Saint Bernard</v>
      </c>
      <c r="C13" s="61">
        <f>IF(ISBLANK(Base!$D10)," ",Base!$N10/$D$3)</f>
        <v>25.333333333333332</v>
      </c>
      <c r="F13" s="37" t="str">
        <f>IF(ISBLANK(Base!$D39)," ",Base!$B39)</f>
        <v>Asie</v>
      </c>
      <c r="G13" s="37" t="str">
        <f>IF(ISBLANK(Base!$D39)," ",Base!$C39)</f>
        <v>Utra trail Mount Yun</v>
      </c>
      <c r="H13" s="105">
        <f>IF(ISBLANK(Base!$P39)," ",Base!$P39/$D$3)</f>
        <v>46.666666666666664</v>
      </c>
      <c r="K13" s="35" t="str">
        <f>IF(ISBLANK(Base!$D5)," ",Base!$B5)</f>
        <v>Europe</v>
      </c>
      <c r="L13" s="35" t="str">
        <f>IF(ISBLANK(Base!$D5)," ",Base!$C5)</f>
        <v>Saint Jacques</v>
      </c>
      <c r="M13" s="105">
        <f>IF(ISBLANK(Base!$O5)," ",Base!$O5/$D$3)</f>
        <v>1033.3333333333333</v>
      </c>
      <c r="P13" s="35" t="str">
        <f>IF(ISBLANK(Base!$D13)," ",Base!$B13)</f>
        <v>Europe</v>
      </c>
      <c r="Q13" s="35" t="str">
        <f>IF(ISBLANK(Base!$D13)," ",Base!$C13)</f>
        <v>Istria</v>
      </c>
      <c r="R13" s="1">
        <f>IF(ISBLANK(Base!$N13)," ",Base!$N13)</f>
        <v>110</v>
      </c>
      <c r="S13" s="1">
        <f>IF(ISBLANK(Base!$O13)," ",Base!$O13)</f>
        <v>3860</v>
      </c>
      <c r="T13" s="59">
        <f>IF(ISBLANK(Base!$D32)," ",S13/R13)</f>
        <v>35.090909090909093</v>
      </c>
      <c r="U13" s="35" t="str">
        <f>IF(ISBLANK(Base!$D5)," ",Base!$B5)</f>
        <v>Europe</v>
      </c>
      <c r="V13" s="35" t="str">
        <f>IF(ISBLANK(Base!$D5)," ",Base!$C5)</f>
        <v>Saint Jacques</v>
      </c>
      <c r="W13" s="57">
        <f>IF(ISBLANK(Base!$R5)," ",Base!$R5)</f>
        <v>0.2</v>
      </c>
    </row>
    <row r="14" spans="1:25" x14ac:dyDescent="0.25">
      <c r="A14" s="35" t="str">
        <f>IF(ISBLANK(Base!$D8)," ",Base!$B8)</f>
        <v>Europe</v>
      </c>
      <c r="B14" s="35" t="str">
        <f>IF(ISBLANK(Base!$D8)," ",Base!$C8)</f>
        <v>Andora</v>
      </c>
      <c r="C14" s="61">
        <f>IF(ISBLANK(Base!$D8)," ",Base!$N8/$D$3)</f>
        <v>26.333333333333332</v>
      </c>
      <c r="F14" s="11" t="str">
        <f>IF(ISBLANK(Base!$D42)," ",Base!$B42)</f>
        <v>Amérique</v>
      </c>
      <c r="G14" s="11" t="str">
        <f>IF(ISBLANK(Base!$D42)," ",Base!$C42)</f>
        <v>Canyons endurance run (MAJOR =*2 RS)</v>
      </c>
      <c r="H14" s="105">
        <f>IF(ISBLANK(Base!$P42)," ",Base!$P42/$D$3/2)</f>
        <v>48.333333333333336</v>
      </c>
      <c r="K14" s="11" t="str">
        <f>IF(ISBLANK(Base!$D54)," ",Base!$B54)</f>
        <v>Amérique</v>
      </c>
      <c r="L14" s="11" t="str">
        <f>IF(ISBLANK(Base!$D54)," ",Base!$C54)</f>
        <v>Kodiak</v>
      </c>
      <c r="M14" s="105">
        <f>IF(ISBLANK(Base!$O54)," ",Base!$O54/$D$3)</f>
        <v>1033.3333333333333</v>
      </c>
      <c r="P14" s="35" t="str">
        <f>IF(ISBLANK(Base!$D17)," ",Base!$B17)</f>
        <v>Europe</v>
      </c>
      <c r="Q14" s="35" t="str">
        <f>IF(ISBLANK(Base!$D17)," ",Base!$C17)</f>
        <v>Alsace by UTMB</v>
      </c>
      <c r="R14" s="1">
        <f>IF(ISBLANK(Base!$N17)," ",Base!$N17)</f>
        <v>116</v>
      </c>
      <c r="S14" s="1">
        <f>IF(ISBLANK(Base!$O17)," ",Base!$O17)</f>
        <v>4200</v>
      </c>
      <c r="T14" s="59">
        <f>IF(ISBLANK(Base!$D48)," ",S14/R14)</f>
        <v>36.206896551724135</v>
      </c>
      <c r="U14" s="35" t="str">
        <f>IF(ISBLANK(Base!$D25)," ",Base!$B25)</f>
        <v>Europe</v>
      </c>
      <c r="V14" s="35" t="str">
        <f>IF(ISBLANK(Base!$D25)," ",Base!$C25)</f>
        <v>UTMB</v>
      </c>
      <c r="W14" s="57">
        <f>IF(ISBLANK(Base!$R25)," ",Base!$R25)</f>
        <v>0.13636363636363635</v>
      </c>
    </row>
    <row r="15" spans="1:25" x14ac:dyDescent="0.25">
      <c r="A15" s="35" t="str">
        <f>IF(ISBLANK(Base!$D15)," ",Base!$B15)</f>
        <v>Europe</v>
      </c>
      <c r="B15" s="35" t="str">
        <f>IF(ISBLANK(Base!$D15)," ",Base!$C15)</f>
        <v>Lavaredo</v>
      </c>
      <c r="C15" s="61">
        <f>IF(ISBLANK(Base!$D15)," ",Base!$N15/$D$3)</f>
        <v>26.666666666666668</v>
      </c>
      <c r="F15" s="35" t="str">
        <f>IF(ISBLANK(Base!$D5)," ",Base!$B5)</f>
        <v>Europe</v>
      </c>
      <c r="G15" s="35" t="str">
        <f>IF(ISBLANK(Base!$D5)," ",Base!$C5)</f>
        <v>Saint Jacques</v>
      </c>
      <c r="H15" s="105">
        <f>IF(ISBLANK(Base!$P5)," ",Base!$P5/$D$3)</f>
        <v>50</v>
      </c>
      <c r="K15" s="35" t="str">
        <f>IF(ISBLANK(Base!$D28)," ",Base!$B28)</f>
        <v>Europe</v>
      </c>
      <c r="L15" s="35" t="str">
        <f>IF(ISBLANK(Base!$D28)," ",Base!$C28)</f>
        <v>Tenerife</v>
      </c>
      <c r="M15" s="105">
        <f>IF(ISBLANK(Base!$O28)," ",Base!$O28/$D$3)</f>
        <v>1050</v>
      </c>
      <c r="P15" s="35" t="str">
        <f>IF(ISBLANK(Base!$D26)," ",Base!$B26)</f>
        <v>Europe</v>
      </c>
      <c r="Q15" s="35" t="str">
        <f>IF(ISBLANK(Base!$D26)," ",Base!$C26)</f>
        <v>Chianti Ultra trail</v>
      </c>
      <c r="R15" s="1">
        <f>IF(ISBLANK(Base!$N26)," ",Base!$N26)</f>
        <v>73</v>
      </c>
      <c r="S15" s="1">
        <f>IF(ISBLANK(Base!$O26)," ",Base!$O26)</f>
        <v>2800</v>
      </c>
      <c r="T15" s="59">
        <f>IF(ISBLANK(Base!$D43)," ",S15/R15)</f>
        <v>38.356164383561641</v>
      </c>
      <c r="U15" s="35" t="str">
        <f>IF(ISBLANK(Base!$D15)," ",Base!$B15)</f>
        <v>Europe</v>
      </c>
      <c r="V15" s="35" t="str">
        <f>IF(ISBLANK(Base!$D15)," ",Base!$C15)</f>
        <v>Lavaredo</v>
      </c>
      <c r="W15" s="57">
        <f>IF(ISBLANK(Base!$R15)," ",Base!$R15)</f>
        <v>0.13445378151260504</v>
      </c>
    </row>
    <row r="16" spans="1:25" x14ac:dyDescent="0.25">
      <c r="A16" s="35" t="str">
        <f>IF(ISBLANK(Base!$D23)," ",Base!$B23)</f>
        <v>Europe</v>
      </c>
      <c r="B16" s="35" t="str">
        <f>IF(ISBLANK(Base!$D23)," ",Base!$C23)</f>
        <v>Julian alps trail</v>
      </c>
      <c r="C16" s="61">
        <f>IF(ISBLANK(Base!$D23)," ",Base!$N23/$D$3)</f>
        <v>26.666666666666668</v>
      </c>
      <c r="F16" s="37" t="str">
        <f>IF(ISBLANK(Base!$D35)," ",Base!$B35)</f>
        <v>Asie</v>
      </c>
      <c r="G16" s="37" t="str">
        <f>IF(ISBLANK(Base!$D35)," ",Base!$C35)</f>
        <v>Amazean Jungle Thailand</v>
      </c>
      <c r="H16" s="105">
        <f>IF(ISBLANK(Base!$P35)," ",Base!$P35/$D$3)</f>
        <v>54</v>
      </c>
      <c r="K16" s="35" t="str">
        <f>IF(ISBLANK(Base!$D6)," ",Base!$B6)</f>
        <v>Europe</v>
      </c>
      <c r="L16" s="35" t="str">
        <f>IF(ISBLANK(Base!$D6)," ",Base!$C6)</f>
        <v>Val d'Aran (MAJOR =*2 RS)</v>
      </c>
      <c r="M16" s="105">
        <f>IF(ISBLANK(Base!$O6)," ",Base!$O6/$D$3/2)</f>
        <v>1066.6666666666667</v>
      </c>
      <c r="P16" s="37" t="str">
        <f>IF(ISBLANK(Base!$D36)," ",Base!$B36)</f>
        <v>Asie</v>
      </c>
      <c r="Q16" s="37" t="str">
        <f>IF(ISBLANK(Base!$D36)," ",Base!$C36)</f>
        <v>Transjeju</v>
      </c>
      <c r="R16" s="1">
        <f>IF(ISBLANK(Base!$N36)," ",Base!$N36)</f>
        <v>100</v>
      </c>
      <c r="S16" s="1">
        <f>IF(ISBLANK(Base!$O36)," ",Base!$O36)</f>
        <v>4020</v>
      </c>
      <c r="T16" s="59">
        <f>IF(ISBLANK(Base!$D38)," ",S16/R16)</f>
        <v>40.200000000000003</v>
      </c>
      <c r="U16" s="35" t="str">
        <f>IF(ISBLANK(Base!$D4)," ",Base!$B4)</f>
        <v>Europe</v>
      </c>
      <c r="V16" s="35" t="str">
        <f>IF(ISBLANK(Base!$D4)," ",Base!$C4)</f>
        <v>Restonica</v>
      </c>
      <c r="W16" s="57">
        <f>IF(ISBLANK(Base!$R4)," ",Base!$R4)</f>
        <v>0.1</v>
      </c>
    </row>
    <row r="17" spans="1:23" x14ac:dyDescent="0.25">
      <c r="A17" s="35" t="str">
        <f>IF(ISBLANK(Base!$D21)," ",Base!$B21)</f>
        <v>Europe</v>
      </c>
      <c r="B17" s="35" t="str">
        <f>IF(ISBLANK(Base!$D21)," ",Base!$C21)</f>
        <v>Mozart 100</v>
      </c>
      <c r="C17" s="61">
        <f>IF(ISBLANK(Base!$D21)," ",Base!$N21/$D$3)</f>
        <v>27</v>
      </c>
      <c r="F17" s="35" t="str">
        <f>IF(ISBLANK(Base!$D13)," ",Base!$B13)</f>
        <v>Europe</v>
      </c>
      <c r="G17" s="35" t="str">
        <f>IF(ISBLANK(Base!$D13)," ",Base!$C13)</f>
        <v>Istria</v>
      </c>
      <c r="H17" s="105">
        <f>IF(ISBLANK(Base!$P13)," ",Base!$P13/$D$3)</f>
        <v>55</v>
      </c>
      <c r="K17" s="11" t="str">
        <f>IF(ISBLANK(Base!$D43)," ",Base!$B43)</f>
        <v>Amérique</v>
      </c>
      <c r="L17" s="11" t="str">
        <f>IF(ISBLANK(Base!$D43)," ",Base!$C43)</f>
        <v>Valhöll Argentina</v>
      </c>
      <c r="M17" s="105">
        <f>IF(ISBLANK(Base!$O43)," ",Base!$O43/$D$3)</f>
        <v>1100</v>
      </c>
      <c r="P17" s="11" t="str">
        <f>IF(ISBLANK(Base!$D43)," ",Base!$B43)</f>
        <v>Amérique</v>
      </c>
      <c r="Q17" s="11" t="str">
        <f>IF(ISBLANK(Base!$D43)," ",Base!$C43)</f>
        <v>Valhöll Argentina</v>
      </c>
      <c r="R17" s="1">
        <f>IF(ISBLANK(Base!$N43)," ",Base!$N43)</f>
        <v>81</v>
      </c>
      <c r="S17" s="1">
        <f>IF(ISBLANK(Base!$O43)," ",Base!$O43)</f>
        <v>3300</v>
      </c>
      <c r="T17" s="59">
        <f>IF(ISBLANK(Base!$D46)," ",S17/R17)</f>
        <v>40.74074074074074</v>
      </c>
      <c r="U17" s="35" t="str">
        <f>IF(ISBLANK(Base!$D6)," ",Base!$B6)</f>
        <v>Europe</v>
      </c>
      <c r="V17" s="35" t="str">
        <f>IF(ISBLANK(Base!$D6)," ",Base!$C6)</f>
        <v>Val d'Aran (MAJOR =*2 RS)</v>
      </c>
      <c r="W17" s="57">
        <f>IF(ISBLANK(Base!$R6)," ",Base!$R6)</f>
        <v>0.1</v>
      </c>
    </row>
    <row r="18" spans="1:23" x14ac:dyDescent="0.25">
      <c r="A18" s="11" t="str">
        <f>IF(ISBLANK(Base!$D43)," ",Base!$B43)</f>
        <v>Amérique</v>
      </c>
      <c r="B18" s="11" t="str">
        <f>IF(ISBLANK(Base!$D43)," ",Base!$C43)</f>
        <v>Valhöll Argentina</v>
      </c>
      <c r="C18" s="61">
        <f>IF(ISBLANK(Base!$D43)," ",Base!$N43/$D$3)</f>
        <v>27</v>
      </c>
      <c r="F18" s="35" t="str">
        <f>IF(ISBLANK(Base!$D27)," ",Base!$B27)</f>
        <v>Europe</v>
      </c>
      <c r="G18" s="35" t="str">
        <f>IF(ISBLANK(Base!$D27)," ",Base!$C27)</f>
        <v>Chianti Ultra trail</v>
      </c>
      <c r="H18" s="105">
        <f>IF(ISBLANK(Base!$P27)," ",Base!$P27/$D$3)</f>
        <v>56.666666666666664</v>
      </c>
      <c r="K18" s="11" t="str">
        <f>IF(ISBLANK(Base!$D50)," ",Base!$B50)</f>
        <v>Amérique</v>
      </c>
      <c r="L18" s="11" t="str">
        <f>IF(ISBLANK(Base!$D50)," ",Base!$C50)</f>
        <v>Grindstone trail running festival</v>
      </c>
      <c r="M18" s="105">
        <f>IF(ISBLANK(Base!$O50)," ",Base!$O50/$D$3)</f>
        <v>1117.6666666666667</v>
      </c>
      <c r="P18" s="35" t="str">
        <f>IF(ISBLANK(Base!$D27)," ",Base!$B27)</f>
        <v>Europe</v>
      </c>
      <c r="Q18" s="35" t="str">
        <f>IF(ISBLANK(Base!$D27)," ",Base!$C27)</f>
        <v>Chianti Ultra trail</v>
      </c>
      <c r="R18" s="1">
        <f>IF(ISBLANK(Base!$N27)," ",Base!$N27)</f>
        <v>103</v>
      </c>
      <c r="S18" s="1">
        <f>IF(ISBLANK(Base!$O27)," ",Base!$O27)</f>
        <v>4200</v>
      </c>
      <c r="T18" s="59">
        <f>IF(ISBLANK(Base!$D22)," ",S18/R18)</f>
        <v>40.776699029126213</v>
      </c>
      <c r="U18" s="35" t="str">
        <f>IF(ISBLANK(Base!$D21)," ",Base!$B21)</f>
        <v>Europe</v>
      </c>
      <c r="V18" s="35" t="str">
        <f>IF(ISBLANK(Base!$D21)," ",Base!$C21)</f>
        <v>Mozart 100</v>
      </c>
      <c r="W18" s="57">
        <f>IF(ISBLANK(Base!$R21)," ",Base!$R21)</f>
        <v>9.4674556213017749E-2</v>
      </c>
    </row>
    <row r="19" spans="1:23" x14ac:dyDescent="0.25">
      <c r="A19" s="35" t="str">
        <f>IF(ISBLANK(Base!$D16)," ",Base!$B16)</f>
        <v>Europe</v>
      </c>
      <c r="B19" s="35" t="str">
        <f>IF(ISBLANK(Base!$D16)," ",Base!$C16)</f>
        <v>KAT100</v>
      </c>
      <c r="C19" s="61">
        <f>IF(ISBLANK(Base!$D16)," ",Base!$N16/$D$3)</f>
        <v>27.333333333333332</v>
      </c>
      <c r="F19" s="35" t="str">
        <f>IF(ISBLANK(Base!$D8)," ",Base!$B8)</f>
        <v>Europe</v>
      </c>
      <c r="G19" s="35" t="str">
        <f>IF(ISBLANK(Base!$D8)," ",Base!$C8)</f>
        <v>Andora</v>
      </c>
      <c r="H19" s="105">
        <f>IF(ISBLANK(Base!$P8)," ",Base!$P8/$D$3)</f>
        <v>58.333333333333336</v>
      </c>
      <c r="K19" s="35" t="str">
        <f>IF(ISBLANK(Base!$D4)," ",Base!$B4)</f>
        <v>Europe</v>
      </c>
      <c r="L19" s="35" t="str">
        <f>IF(ISBLANK(Base!$D4)," ",Base!$C4)</f>
        <v>Restonica</v>
      </c>
      <c r="M19" s="105">
        <f>IF(ISBLANK(Base!$O4)," ",Base!$O4/$D$3)</f>
        <v>1166.6666666666667</v>
      </c>
      <c r="P19" s="35" t="str">
        <f>IF(ISBLANK(Base!$D5)," ",Base!$B5)</f>
        <v>Europe</v>
      </c>
      <c r="Q19" s="35" t="str">
        <f>IF(ISBLANK(Base!$D5)," ",Base!$C5)</f>
        <v>Saint Jacques</v>
      </c>
      <c r="R19" s="1">
        <f>IF(ISBLANK(Base!$N5)," ",Base!$N5)</f>
        <v>75</v>
      </c>
      <c r="S19" s="1">
        <f>IF(ISBLANK(Base!$O5)," ",Base!$O5)</f>
        <v>3100</v>
      </c>
      <c r="T19" s="59">
        <f>IF(ISBLANK(Base!$D36)," ",S19/R19)</f>
        <v>41.333333333333336</v>
      </c>
      <c r="U19" s="35" t="str">
        <f>IF(ISBLANK(Base!$D13)," ",Base!$B13)</f>
        <v>Europe</v>
      </c>
      <c r="V19" s="35" t="str">
        <f>IF(ISBLANK(Base!$D13)," ",Base!$C13)</f>
        <v>Istria</v>
      </c>
      <c r="W19" s="57">
        <f>IF(ISBLANK(Base!$R13)," ",Base!$R13)</f>
        <v>9.2715231788079472E-2</v>
      </c>
    </row>
    <row r="20" spans="1:23" x14ac:dyDescent="0.25">
      <c r="A20" s="11" t="str">
        <f>IF(ISBLANK(Base!$D55)," ",Base!$B55)</f>
        <v>Amérique</v>
      </c>
      <c r="B20" s="11" t="str">
        <f>IF(ISBLANK(Base!$D55)," ",Base!$C55)</f>
        <v>Quito Trail Ecuador</v>
      </c>
      <c r="C20" s="61">
        <f>IF(ISBLANK(Base!$D55)," ",Base!$N55/$D$3)</f>
        <v>27.333333333333332</v>
      </c>
      <c r="F20" s="11" t="str">
        <f>IF(ISBLANK(Base!$D51)," ",Base!$B51)</f>
        <v>Amérique</v>
      </c>
      <c r="G20" s="11" t="str">
        <f>IF(ISBLANK(Base!$D51)," ",Base!$C51)</f>
        <v>Puerto Vallarta Mexico</v>
      </c>
      <c r="H20" s="105">
        <f>IF(ISBLANK(Base!$P51)," ",Base!$P51/$D$3)</f>
        <v>59.333333333333336</v>
      </c>
      <c r="K20" s="35" t="str">
        <f>IF(ISBLANK(Base!$D23)," ",Base!$B23)</f>
        <v>Europe</v>
      </c>
      <c r="L20" s="35" t="str">
        <f>IF(ISBLANK(Base!$D23)," ",Base!$C23)</f>
        <v>Julian alps trail</v>
      </c>
      <c r="M20" s="105">
        <f>IF(ISBLANK(Base!$O23)," ",Base!$O23/$D$3)</f>
        <v>1166.6666666666667</v>
      </c>
      <c r="P20" s="35" t="str">
        <f>IF(ISBLANK(Base!$D20)," ",Base!$B20)</f>
        <v>Europe</v>
      </c>
      <c r="Q20" s="35" t="str">
        <f>IF(ISBLANK(Base!$D20)," ",Base!$C20)</f>
        <v>Nice by UTMB</v>
      </c>
      <c r="R20" s="1">
        <f>IF(ISBLANK(Base!$N20)," ",Base!$N20)</f>
        <v>111</v>
      </c>
      <c r="S20" s="1">
        <f>IF(ISBLANK(Base!$O20)," ",Base!$O20)</f>
        <v>4700</v>
      </c>
      <c r="T20" s="59">
        <f>IF(ISBLANK(Base!$D26)," ",S20/R20)</f>
        <v>42.342342342342342</v>
      </c>
      <c r="U20" s="35" t="str">
        <f>IF(ISBLANK(Base!$D18)," ",Base!$B18)</f>
        <v>Europe</v>
      </c>
      <c r="V20" s="35" t="str">
        <f>IF(ISBLANK(Base!$D18)," ",Base!$C18)</f>
        <v>Snowdonia</v>
      </c>
      <c r="W20" s="57">
        <f>IF(ISBLANK(Base!$R18)," ",Base!$R18)</f>
        <v>8.4821428571428575E-2</v>
      </c>
    </row>
    <row r="21" spans="1:23" x14ac:dyDescent="0.25">
      <c r="A21" s="11" t="str">
        <f>IF(ISBLANK(Base!$D51)," ",Base!$B51)</f>
        <v>Amérique</v>
      </c>
      <c r="B21" s="11" t="str">
        <f>IF(ISBLANK(Base!$D51)," ",Base!$C51)</f>
        <v>Puerto Vallarta Mexico</v>
      </c>
      <c r="C21" s="61">
        <f>IF(ISBLANK(Base!$D51)," ",Base!$N51/$D$3)</f>
        <v>31.666666666666668</v>
      </c>
      <c r="F21" s="35" t="str">
        <f>IF(ISBLANK(Base!$D9)," ",Base!$B9)</f>
        <v>Europe</v>
      </c>
      <c r="G21" s="35" t="str">
        <f>IF(ISBLANK(Base!$D9)," ",Base!$C9)</f>
        <v>Wildstrubel</v>
      </c>
      <c r="H21" s="105">
        <f>IF(ISBLANK(Base!$P9)," ",Base!$P9/$D$3)</f>
        <v>60.666666666666664</v>
      </c>
      <c r="K21" s="35" t="str">
        <f>IF(ISBLANK(Base!$D13)," ",Base!$B13)</f>
        <v>Europe</v>
      </c>
      <c r="L21" s="35" t="str">
        <f>IF(ISBLANK(Base!$D13)," ",Base!$C13)</f>
        <v>Istria</v>
      </c>
      <c r="M21" s="105">
        <f>IF(ISBLANK(Base!$O13)," ",Base!$O13/$D$3)</f>
        <v>1286.6666666666667</v>
      </c>
      <c r="P21" s="35" t="str">
        <f>IF(ISBLANK(Base!$D28)," ",Base!$B28)</f>
        <v>Europe</v>
      </c>
      <c r="Q21" s="35" t="str">
        <f>IF(ISBLANK(Base!$D28)," ",Base!$C28)</f>
        <v>Tenerife</v>
      </c>
      <c r="R21" s="1">
        <f>IF(ISBLANK(Base!$N28)," ",Base!$N28)</f>
        <v>73</v>
      </c>
      <c r="S21" s="1">
        <f>IF(ISBLANK(Base!$O28)," ",Base!$O28)</f>
        <v>3150</v>
      </c>
      <c r="T21" s="59">
        <f>IF(ISBLANK(Base!$D21)," ",S21/R21)</f>
        <v>43.150684931506852</v>
      </c>
      <c r="U21" s="37" t="str">
        <f>IF(ISBLANK(Base!$D37)," ",Base!$B37)</f>
        <v>Asie</v>
      </c>
      <c r="V21" s="37" t="str">
        <f>IF(ISBLANK(Base!$D37)," ",Base!$C37)</f>
        <v>Translantau</v>
      </c>
      <c r="W21" s="57">
        <f>IF(ISBLANK(Base!$R37)," ",Base!$R37)</f>
        <v>7.0754716981132074E-2</v>
      </c>
    </row>
    <row r="22" spans="1:23" x14ac:dyDescent="0.25">
      <c r="A22" s="10" t="str">
        <f>IF(ISBLANK(Base!$D34)," ",Base!$B34)</f>
        <v>Afrique</v>
      </c>
      <c r="B22" s="10" t="str">
        <f>IF(ISBLANK(Base!$D34)," ",Base!$C34)</f>
        <v>Mauritius</v>
      </c>
      <c r="C22" s="61">
        <f>IF(ISBLANK(Base!$D34)," ",Base!$N34/$D$3)</f>
        <v>32.333333333333336</v>
      </c>
      <c r="F22" s="35" t="str">
        <f>IF(ISBLANK(Base!$D19)," ",Base!$B19)</f>
        <v>Europe</v>
      </c>
      <c r="G22" s="35" t="str">
        <f>IF(ISBLANK(Base!$D19)," ",Base!$C19)</f>
        <v>Kullamanen</v>
      </c>
      <c r="H22" s="105">
        <f>IF(ISBLANK(Base!$P19)," ",Base!$P19/$D$3)</f>
        <v>60.666666666666664</v>
      </c>
      <c r="K22" s="35" t="str">
        <f>IF(ISBLANK(Base!$D8)," ",Base!$B8)</f>
        <v>Europe</v>
      </c>
      <c r="L22" s="35" t="str">
        <f>IF(ISBLANK(Base!$D8)," ",Base!$C8)</f>
        <v>Andora</v>
      </c>
      <c r="M22" s="105">
        <f>IF(ISBLANK(Base!$O8)," ",Base!$O8/$D$3)</f>
        <v>1300</v>
      </c>
      <c r="P22" s="35" t="str">
        <f>IF(ISBLANK(Base!$D23)," ",Base!$B23)</f>
        <v>Europe</v>
      </c>
      <c r="Q22" s="35" t="str">
        <f>IF(ISBLANK(Base!$D23)," ",Base!$C23)</f>
        <v>Julian alps trail</v>
      </c>
      <c r="R22" s="1">
        <f>IF(ISBLANK(Base!$N23)," ",Base!$N23)</f>
        <v>80</v>
      </c>
      <c r="S22" s="1">
        <f>IF(ISBLANK(Base!$O23)," ",Base!$O23)</f>
        <v>3500</v>
      </c>
      <c r="T22" s="59">
        <f>IF(ISBLANK(Base!$D17)," ",S22/R22)</f>
        <v>43.75</v>
      </c>
      <c r="U22" s="35" t="str">
        <f>IF(ISBLANK(Base!$D19)," ",Base!$B19)</f>
        <v>Europe</v>
      </c>
      <c r="V22" s="35" t="str">
        <f>IF(ISBLANK(Base!$D19)," ",Base!$C19)</f>
        <v>Kullamanen</v>
      </c>
      <c r="W22" s="57">
        <f>IF(ISBLANK(Base!$R19)," ",Base!$R19)</f>
        <v>7.0588235294117646E-2</v>
      </c>
    </row>
    <row r="23" spans="1:23" x14ac:dyDescent="0.25">
      <c r="A23" s="37" t="str">
        <f>IF(ISBLANK(Base!$D39)," ",Base!$B39)</f>
        <v>Asie</v>
      </c>
      <c r="B23" s="37" t="str">
        <f>IF(ISBLANK(Base!$D39)," ",Base!$C39)</f>
        <v>Utra trail Mount Yun</v>
      </c>
      <c r="C23" s="61">
        <f>IF(ISBLANK(Base!$D39)," ",Base!$N39/$D$3)</f>
        <v>32.333333333333336</v>
      </c>
      <c r="F23" s="35" t="str">
        <f>IF(ISBLANK(Base!$D21)," ",Base!$B21)</f>
        <v>Europe</v>
      </c>
      <c r="G23" s="35" t="str">
        <f>IF(ISBLANK(Base!$D21)," ",Base!$C21)</f>
        <v>Mozart 100</v>
      </c>
      <c r="H23" s="105">
        <f>IF(ISBLANK(Base!$P21)," ",Base!$P21/$D$3)</f>
        <v>61.666666666666664</v>
      </c>
      <c r="K23" s="37" t="str">
        <f>IF(ISBLANK(Base!$D36)," ",Base!$B36)</f>
        <v>Asie</v>
      </c>
      <c r="L23" s="37" t="str">
        <f>IF(ISBLANK(Base!$D36)," ",Base!$C36)</f>
        <v>Transjeju</v>
      </c>
      <c r="M23" s="105">
        <f>IF(ISBLANK(Base!$O36)," ",Base!$O36/$D$3)</f>
        <v>1340</v>
      </c>
      <c r="P23" s="36" t="str">
        <f>IF(ISBLANK(Base!$D30)," ",Base!$B30)</f>
        <v>Oceanie</v>
      </c>
      <c r="Q23" s="36" t="str">
        <f>IF(ISBLANK(Base!$D30)," ",Base!$C30)</f>
        <v xml:space="preserve">Ultra trail Australia </v>
      </c>
      <c r="R23" s="1">
        <f>IF(ISBLANK(Base!$N30)," ",Base!$N30)</f>
        <v>100</v>
      </c>
      <c r="S23" s="1">
        <f>IF(ISBLANK(Base!$O30)," ",Base!$O30)</f>
        <v>4460</v>
      </c>
      <c r="T23" s="59">
        <f>IF(ISBLANK(Base!$D30)," ",S23/R23)</f>
        <v>44.6</v>
      </c>
      <c r="U23" s="11" t="str">
        <f>IF(ISBLANK(Base!$D42)," ",Base!$B42)</f>
        <v>Amérique</v>
      </c>
      <c r="V23" s="11" t="str">
        <f>IF(ISBLANK(Base!$D42)," ",Base!$C42)</f>
        <v>Canyons endurance run (MAJOR =*2 RS)</v>
      </c>
      <c r="W23" s="57">
        <f>IF(ISBLANK(Base!$R42)," ",Base!$R42)</f>
        <v>5.4545454545454543E-2</v>
      </c>
    </row>
    <row r="24" spans="1:23" x14ac:dyDescent="0.25">
      <c r="A24" s="10" t="str">
        <f>IF(ISBLANK(Base!$D32)," ",Base!$B32)</f>
        <v>Afrique</v>
      </c>
      <c r="B24" s="10" t="str">
        <f>IF(ISBLANK(Base!$D32)," ",Base!$C32)</f>
        <v>Mountain Ultra trail</v>
      </c>
      <c r="C24" s="61">
        <f>IF(ISBLANK(Base!$D32)," ",Base!$N32/$D$3)</f>
        <v>32.666666666666664</v>
      </c>
      <c r="F24" s="37" t="str">
        <f>IF(ISBLANK(Base!$D36)," ",Base!$B36)</f>
        <v>Asie</v>
      </c>
      <c r="G24" s="37" t="str">
        <f>IF(ISBLANK(Base!$D36)," ",Base!$C36)</f>
        <v>Transjeju</v>
      </c>
      <c r="H24" s="105">
        <f>IF(ISBLANK(Base!$P36)," ",Base!$P36/$D$3)</f>
        <v>61.666666666666664</v>
      </c>
      <c r="K24" s="35" t="str">
        <f>IF(ISBLANK(Base!$D17)," ",Base!$B17)</f>
        <v>Europe</v>
      </c>
      <c r="L24" s="35" t="str">
        <f>IF(ISBLANK(Base!$D17)," ",Base!$C17)</f>
        <v>Alsace by UTMB</v>
      </c>
      <c r="M24" s="105">
        <f>IF(ISBLANK(Base!$O17)," ",Base!$O17/$D$3)</f>
        <v>1400</v>
      </c>
      <c r="P24" s="11" t="str">
        <f>IF(ISBLANK(Base!$D48)," ",Base!$B48)</f>
        <v>Amérique</v>
      </c>
      <c r="Q24" s="11" t="str">
        <f>IF(ISBLANK(Base!$D48)," ",Base!$C48)</f>
        <v>Paraty Brazil</v>
      </c>
      <c r="R24" s="1">
        <f>IF(ISBLANK(Base!$N48)," ",Base!$N48)</f>
        <v>108</v>
      </c>
      <c r="S24" s="1">
        <f>IF(ISBLANK(Base!$O48)," ",Base!$O48)</f>
        <v>4830</v>
      </c>
      <c r="T24" s="59">
        <f>IF(ISBLANK(Base!$D16)," ",S24/R24)</f>
        <v>44.722222222222221</v>
      </c>
      <c r="U24" s="35" t="str">
        <f>IF(ISBLANK(Base!$D22)," ",Base!$B22)</f>
        <v>Europe</v>
      </c>
      <c r="V24" s="35" t="str">
        <f>IF(ISBLANK(Base!$D22)," ",Base!$C22)</f>
        <v>Mozart 100</v>
      </c>
      <c r="W24" s="57">
        <f>IF(ISBLANK(Base!$R22)," ",Base!$R22)</f>
        <v>5.2631578947368418E-2</v>
      </c>
    </row>
    <row r="25" spans="1:23" x14ac:dyDescent="0.25">
      <c r="A25" s="35" t="str">
        <f>IF(ISBLANK(Base!$D19)," ",Base!$B19)</f>
        <v>Europe</v>
      </c>
      <c r="B25" s="35" t="str">
        <f>IF(ISBLANK(Base!$D19)," ",Base!$C19)</f>
        <v>Kullamanen</v>
      </c>
      <c r="C25" s="61">
        <f>IF(ISBLANK(Base!$D19)," ",Base!$N19/$D$3)</f>
        <v>33.333333333333336</v>
      </c>
      <c r="F25" s="10" t="str">
        <f>IF(ISBLANK(Base!$D34)," ",Base!$B34)</f>
        <v>Afrique</v>
      </c>
      <c r="G25" s="10" t="str">
        <f>IF(ISBLANK(Base!$D34)," ",Base!$C34)</f>
        <v>Mauritius</v>
      </c>
      <c r="H25" s="105">
        <f>IF(ISBLANK(Base!$P34)," ",Base!$P34/$D$3)</f>
        <v>63.333333333333336</v>
      </c>
      <c r="K25" s="35" t="str">
        <f>IF(ISBLANK(Base!$D27)," ",Base!$B27)</f>
        <v>Europe</v>
      </c>
      <c r="L25" s="35" t="str">
        <f>IF(ISBLANK(Base!$D27)," ",Base!$C27)</f>
        <v>Chianti Ultra trail</v>
      </c>
      <c r="M25" s="105">
        <f>IF(ISBLANK(Base!$O27)," ",Base!$O27/$D$3)</f>
        <v>1400</v>
      </c>
      <c r="P25" s="37" t="str">
        <f>IF(ISBLANK(Base!$D39)," ",Base!$B39)</f>
        <v>Asie</v>
      </c>
      <c r="Q25" s="37" t="str">
        <f>IF(ISBLANK(Base!$D39)," ",Base!$C39)</f>
        <v>Utra trail Mount Yun</v>
      </c>
      <c r="R25" s="1">
        <f>IF(ISBLANK(Base!$N39)," ",Base!$N39)</f>
        <v>97</v>
      </c>
      <c r="S25" s="1">
        <f>IF(ISBLANK(Base!$O39)," ",Base!$O39)</f>
        <v>4350</v>
      </c>
      <c r="T25" s="59">
        <f>IF(ISBLANK(Base!$D7)," ",S25/R25)</f>
        <v>44.845360824742265</v>
      </c>
      <c r="U25" s="35" t="str">
        <f>IF(ISBLANK(Base!$D23)," ",Base!$B23)</f>
        <v>Europe</v>
      </c>
      <c r="V25" s="35" t="str">
        <f>IF(ISBLANK(Base!$D23)," ",Base!$C23)</f>
        <v>Julian alps trail</v>
      </c>
      <c r="W25" s="57">
        <f>IF(ISBLANK(Base!$R23)," ",Base!$R23)</f>
        <v>3.8461538461538464E-2</v>
      </c>
    </row>
    <row r="26" spans="1:23" x14ac:dyDescent="0.25">
      <c r="A26" s="35" t="str">
        <f>IF(ISBLANK(Base!$D25)," ",Base!$B25)</f>
        <v>Europe</v>
      </c>
      <c r="B26" s="35" t="str">
        <f>IF(ISBLANK(Base!$D25)," ",Base!$C25)</f>
        <v>UTMB</v>
      </c>
      <c r="C26" s="61">
        <f>IF(ISBLANK(Base!$D25)," ",Base!$N25/$D$3)</f>
        <v>33.333333333333336</v>
      </c>
      <c r="F26" s="35" t="str">
        <f>IF(ISBLANK(Base!$D16)," ",Base!$B16)</f>
        <v>Europe</v>
      </c>
      <c r="G26" s="35" t="str">
        <f>IF(ISBLANK(Base!$D16)," ",Base!$C16)</f>
        <v>KAT100</v>
      </c>
      <c r="H26" s="105">
        <f>IF(ISBLANK(Base!$P16)," ",Base!$P16/$D$3)</f>
        <v>65</v>
      </c>
      <c r="K26" s="35" t="str">
        <f>IF(ISBLANK(Base!$D21)," ",Base!$B21)</f>
        <v>Europe</v>
      </c>
      <c r="L26" s="35" t="str">
        <f>IF(ISBLANK(Base!$D21)," ",Base!$C21)</f>
        <v>Mozart 100</v>
      </c>
      <c r="M26" s="105">
        <f>IF(ISBLANK(Base!$O21)," ",Base!$O21/$D$3)</f>
        <v>1433.3333333333333</v>
      </c>
      <c r="P26" s="10" t="str">
        <f>IF(ISBLANK(Base!$D34)," ",Base!$B34)</f>
        <v>Afrique</v>
      </c>
      <c r="Q26" s="10" t="str">
        <f>IF(ISBLANK(Base!$D34)," ",Base!$C34)</f>
        <v>Mauritius</v>
      </c>
      <c r="R26" s="1">
        <f>IF(ISBLANK(Base!$N34)," ",Base!$N34)</f>
        <v>97</v>
      </c>
      <c r="S26" s="1">
        <f>IF(ISBLANK(Base!$O34)," ",Base!$O34)</f>
        <v>4400</v>
      </c>
      <c r="T26" s="59">
        <f>IF(ISBLANK(Base!$D15)," ",S26/R26)</f>
        <v>45.360824742268044</v>
      </c>
      <c r="U26" s="36" t="str">
        <f>IF(ISBLANK(Base!$D30)," ",Base!$B30)</f>
        <v>Oceanie</v>
      </c>
      <c r="V26" s="36" t="str">
        <f>IF(ISBLANK(Base!$D30)," ",Base!$C30)</f>
        <v xml:space="preserve">Ultra trail Australia </v>
      </c>
      <c r="W26" s="57">
        <f>IF(ISBLANK(Base!$R30)," ",Base!$R30)</f>
        <v>3.2051282051282048E-2</v>
      </c>
    </row>
    <row r="27" spans="1:23" x14ac:dyDescent="0.25">
      <c r="A27" s="36" t="str">
        <f>IF(ISBLANK(Base!$D30)," ",Base!$B30)</f>
        <v>Oceanie</v>
      </c>
      <c r="B27" s="36" t="str">
        <f>IF(ISBLANK(Base!$D30)," ",Base!$C30)</f>
        <v xml:space="preserve">Ultra trail Australia </v>
      </c>
      <c r="C27" s="61">
        <f>IF(ISBLANK(Base!$D30)," ",Base!$N30/$D$3)</f>
        <v>33.333333333333336</v>
      </c>
      <c r="F27" s="35" t="str">
        <f>IF(ISBLANK(Base!$D10)," ",Base!$B10)</f>
        <v>Europe</v>
      </c>
      <c r="G27" s="35" t="str">
        <f>IF(ISBLANK(Base!$D10)," ",Base!$C10)</f>
        <v>Verbier Saint Bernard</v>
      </c>
      <c r="H27" s="105">
        <f>IF(ISBLANK(Base!$P10)," ",Base!$P10/$D$3)</f>
        <v>66.666666666666671</v>
      </c>
      <c r="K27" s="37" t="str">
        <f>IF(ISBLANK(Base!$D39)," ",Base!$B39)</f>
        <v>Asie</v>
      </c>
      <c r="L27" s="37" t="str">
        <f>IF(ISBLANK(Base!$D39)," ",Base!$C39)</f>
        <v>Utra trail Mount Yun</v>
      </c>
      <c r="M27" s="105">
        <f>IF(ISBLANK(Base!$O39)," ",Base!$O39/$D$3)</f>
        <v>1450</v>
      </c>
      <c r="P27" s="37" t="str">
        <f>IF(ISBLANK(Base!$D40)," ",Base!$B40)</f>
        <v>Asie</v>
      </c>
      <c r="Q27" s="37" t="str">
        <f>IF(ISBLANK(Base!$D40)," ",Base!$C40)</f>
        <v>Ultra trail Ninghai</v>
      </c>
      <c r="R27" s="1">
        <f>IF(ISBLANK(Base!$N40)," ",Base!$N40)</f>
        <v>106</v>
      </c>
      <c r="S27" s="1">
        <f>IF(ISBLANK(Base!$O40)," ",Base!$O40)</f>
        <v>4900</v>
      </c>
      <c r="T27" s="59">
        <f>IF(ISBLANK(Base!$D28)," ",S27/R27)</f>
        <v>46.226415094339622</v>
      </c>
      <c r="U27" s="36" t="str">
        <f>IF(ISBLANK(Base!$D29)," ",Base!$B29)</f>
        <v>Oceanie</v>
      </c>
      <c r="V27" s="36" t="str">
        <f>IF(ISBLANK(Base!$D29)," ",Base!$C29)</f>
        <v>Tarawera Ultramarathon</v>
      </c>
      <c r="W27" s="57">
        <f>IF(ISBLANK(Base!$R29)," ",Base!$R29)</f>
        <v>0</v>
      </c>
    </row>
    <row r="28" spans="1:23" x14ac:dyDescent="0.25">
      <c r="A28" s="37" t="str">
        <f>IF(ISBLANK(Base!$D36)," ",Base!$B36)</f>
        <v>Asie</v>
      </c>
      <c r="B28" s="37" t="str">
        <f>IF(ISBLANK(Base!$D36)," ",Base!$C36)</f>
        <v>Transjeju</v>
      </c>
      <c r="C28" s="61">
        <f>IF(ISBLANK(Base!$D36)," ",Base!$N36/$D$3)</f>
        <v>33.333333333333336</v>
      </c>
      <c r="F28" s="35" t="str">
        <f>IF(ISBLANK(Base!$D17)," ",Base!$B17)</f>
        <v>Europe</v>
      </c>
      <c r="G28" s="35" t="str">
        <f>IF(ISBLANK(Base!$D17)," ",Base!$C17)</f>
        <v>Alsace by UTMB</v>
      </c>
      <c r="H28" s="105">
        <f>IF(ISBLANK(Base!$P17)," ",Base!$P17/$D$3)</f>
        <v>66.666666666666671</v>
      </c>
      <c r="K28" s="10" t="str">
        <f>IF(ISBLANK(Base!$D34)," ",Base!$B34)</f>
        <v>Afrique</v>
      </c>
      <c r="L28" s="10" t="str">
        <f>IF(ISBLANK(Base!$D34)," ",Base!$C34)</f>
        <v>Mauritius</v>
      </c>
      <c r="M28" s="105">
        <f>IF(ISBLANK(Base!$O34)," ",Base!$O34/$D$3)</f>
        <v>1466.6666666666667</v>
      </c>
      <c r="P28" s="35" t="str">
        <f>IF(ISBLANK(Base!$D8)," ",Base!$B8)</f>
        <v>Europe</v>
      </c>
      <c r="Q28" s="35" t="str">
        <f>IF(ISBLANK(Base!$D8)," ",Base!$C8)</f>
        <v>Andora</v>
      </c>
      <c r="R28" s="1">
        <f>IF(ISBLANK(Base!$N8)," ",Base!$N8)</f>
        <v>79</v>
      </c>
      <c r="S28" s="1">
        <f>IF(ISBLANK(Base!$O8)," ",Base!$O8)</f>
        <v>3900</v>
      </c>
      <c r="T28" s="59">
        <f>IF(ISBLANK(Base!$D50)," ",S28/R28)</f>
        <v>49.367088607594937</v>
      </c>
      <c r="U28" s="36" t="str">
        <f>IF(ISBLANK(Base!$D31)," ",Base!$B31)</f>
        <v>Oceanie</v>
      </c>
      <c r="V28" s="36" t="str">
        <f>IF(ISBLANK(Base!$D31)," ",Base!$C31)</f>
        <v>Ultra trail Kosciuszko</v>
      </c>
      <c r="W28" s="57">
        <f>IF(ISBLANK(Base!$R31)," ",Base!$R31)</f>
        <v>0</v>
      </c>
    </row>
    <row r="29" spans="1:23" x14ac:dyDescent="0.25">
      <c r="A29" s="37" t="str">
        <f>IF(ISBLANK(Base!$D37)," ",Base!$B37)</f>
        <v>Asie</v>
      </c>
      <c r="B29" s="37" t="str">
        <f>IF(ISBLANK(Base!$D37)," ",Base!$C37)</f>
        <v>Translantau</v>
      </c>
      <c r="C29" s="61">
        <f>IF(ISBLANK(Base!$D37)," ",Base!$N37/$D$3)</f>
        <v>33.333333333333336</v>
      </c>
      <c r="F29" s="35" t="str">
        <f>IF(ISBLANK(Base!$D20)," ",Base!$B20)</f>
        <v>Europe</v>
      </c>
      <c r="G29" s="35" t="str">
        <f>IF(ISBLANK(Base!$D20)," ",Base!$C20)</f>
        <v>Nice by UTMB</v>
      </c>
      <c r="H29" s="105">
        <f>IF(ISBLANK(Base!$P20)," ",Base!$P20/$D$3)</f>
        <v>66.666666666666671</v>
      </c>
      <c r="K29" s="36" t="str">
        <f>IF(ISBLANK(Base!$D30)," ",Base!$B30)</f>
        <v>Oceanie</v>
      </c>
      <c r="L29" s="36" t="str">
        <f>IF(ISBLANK(Base!$D30)," ",Base!$C30)</f>
        <v xml:space="preserve">Ultra trail Australia </v>
      </c>
      <c r="M29" s="105">
        <f>IF(ISBLANK(Base!$O30)," ",Base!$O30/$D$3)</f>
        <v>1486.6666666666667</v>
      </c>
      <c r="P29" s="10" t="str">
        <f>IF(ISBLANK(Base!$D32)," ",Base!$B32)</f>
        <v>Afrique</v>
      </c>
      <c r="Q29" s="10" t="str">
        <f>IF(ISBLANK(Base!$D32)," ",Base!$C32)</f>
        <v>Mountain Ultra trail</v>
      </c>
      <c r="R29" s="1">
        <f>IF(ISBLANK(Base!$N32)," ",Base!$N32)</f>
        <v>98</v>
      </c>
      <c r="S29" s="1">
        <f>IF(ISBLANK(Base!$O32)," ",Base!$O32)</f>
        <v>4855</v>
      </c>
      <c r="T29" s="59">
        <f>IF(ISBLANK(Base!$D9)," ",S29/R29)</f>
        <v>49.54081632653061</v>
      </c>
      <c r="U29" s="37" t="str">
        <f>IF(ISBLANK(Base!$D36)," ",Base!$B36)</f>
        <v>Asie</v>
      </c>
      <c r="V29" s="37" t="str">
        <f>IF(ISBLANK(Base!$D36)," ",Base!$C36)</f>
        <v>Transjeju</v>
      </c>
      <c r="W29" s="57">
        <f>IF(ISBLANK(Base!$R36)," ",Base!$R36)</f>
        <v>0</v>
      </c>
    </row>
    <row r="30" spans="1:23" x14ac:dyDescent="0.25">
      <c r="A30" s="11" t="str">
        <f>IF(ISBLANK(Base!$D41)," ",Base!$B41)</f>
        <v>Amérique</v>
      </c>
      <c r="B30" s="11" t="str">
        <f>IF(ISBLANK(Base!$D41)," ",Base!$C41)</f>
        <v>Desert RATS Trail running</v>
      </c>
      <c r="C30" s="61">
        <f>IF(ISBLANK(Base!$D41)," ",Base!$N41/$D$3)</f>
        <v>33.333333333333336</v>
      </c>
      <c r="F30" s="35" t="str">
        <f>IF(ISBLANK(Base!$D22)," ",Base!$B22)</f>
        <v>Europe</v>
      </c>
      <c r="G30" s="35" t="str">
        <f>IF(ISBLANK(Base!$D22)," ",Base!$C22)</f>
        <v>Mozart 100</v>
      </c>
      <c r="H30" s="105">
        <f>IF(ISBLANK(Base!$P22)," ",Base!$P22/$D$3)</f>
        <v>66.666666666666671</v>
      </c>
      <c r="K30" s="35" t="str">
        <f>IF(ISBLANK(Base!$D9)," ",Base!$B9)</f>
        <v>Europe</v>
      </c>
      <c r="L30" s="35" t="str">
        <f>IF(ISBLANK(Base!$D9)," ",Base!$C9)</f>
        <v>Wildstrubel</v>
      </c>
      <c r="M30" s="105">
        <f>IF(ISBLANK(Base!$O9)," ",Base!$O9/$D$3)</f>
        <v>1533.3333333333333</v>
      </c>
      <c r="P30" s="11" t="str">
        <f>IF(ISBLANK(Base!$D53)," ",Base!$B53)</f>
        <v>Amérique</v>
      </c>
      <c r="Q30" s="11" t="str">
        <f>IF(ISBLANK(Base!$D53)," ",Base!$C53)</f>
        <v>Ultra Trail Whistler</v>
      </c>
      <c r="R30" s="1">
        <f>IF(ISBLANK(Base!$N53)," ",Base!$N53)</f>
        <v>100</v>
      </c>
      <c r="S30" s="1">
        <f>IF(ISBLANK(Base!$O53)," ",Base!$O53)</f>
        <v>5000</v>
      </c>
      <c r="T30" s="59">
        <f>IF(ISBLANK(Base!$D10)," ",S30/R30)</f>
        <v>50</v>
      </c>
      <c r="U30" s="10" t="str">
        <f>IF(ISBLANK(Base!$D32)," ",Base!$B32)</f>
        <v>Afrique</v>
      </c>
      <c r="V30" s="10" t="str">
        <f>IF(ISBLANK(Base!$D32)," ",Base!$C32)</f>
        <v>Mountain Ultra trail</v>
      </c>
      <c r="W30" s="57">
        <f>IF(ISBLANK(Base!$R32)," ",Base!$R32)</f>
        <v>-3.2258064516129031E-2</v>
      </c>
    </row>
    <row r="31" spans="1:23" x14ac:dyDescent="0.25">
      <c r="A31" s="11" t="str">
        <f>IF(ISBLANK(Base!$D50)," ",Base!$B50)</f>
        <v>Amérique</v>
      </c>
      <c r="B31" s="11" t="str">
        <f>IF(ISBLANK(Base!$D50)," ",Base!$C50)</f>
        <v>Grindstone trail running festival</v>
      </c>
      <c r="C31" s="61">
        <f>IF(ISBLANK(Base!$D50)," ",Base!$N50/$D$3)</f>
        <v>33.333333333333336</v>
      </c>
      <c r="F31" s="11" t="str">
        <f>IF(ISBLANK(Base!$D48)," ",Base!$B48)</f>
        <v>Amérique</v>
      </c>
      <c r="G31" s="11" t="str">
        <f>IF(ISBLANK(Base!$D48)," ",Base!$C48)</f>
        <v>Paraty Brazil</v>
      </c>
      <c r="H31" s="105">
        <f>IF(ISBLANK(Base!$P48)," ",Base!$P48/$D$3)</f>
        <v>66.666666666666671</v>
      </c>
      <c r="K31" s="35" t="str">
        <f>IF(ISBLANK(Base!$D15)," ",Base!$B15)</f>
        <v>Europe</v>
      </c>
      <c r="L31" s="35" t="str">
        <f>IF(ISBLANK(Base!$D15)," ",Base!$C15)</f>
        <v>Lavaredo</v>
      </c>
      <c r="M31" s="105">
        <f>IF(ISBLANK(Base!$O15)," ",Base!$O15/$D$3)</f>
        <v>1533.3333333333333</v>
      </c>
      <c r="P31" s="37" t="str">
        <f>IF(ISBLANK(Base!$D37)," ",Base!$B37)</f>
        <v>Asie</v>
      </c>
      <c r="Q31" s="37" t="str">
        <f>IF(ISBLANK(Base!$D37)," ",Base!$C37)</f>
        <v>Translantau</v>
      </c>
      <c r="R31" s="1">
        <f>IF(ISBLANK(Base!$N37)," ",Base!$N37)</f>
        <v>100</v>
      </c>
      <c r="S31" s="1">
        <f>IF(ISBLANK(Base!$O37)," ",Base!$O37)</f>
        <v>5100</v>
      </c>
      <c r="T31" s="59">
        <f>IF(ISBLANK(Base!$D18)," ",S31/R31)</f>
        <v>51</v>
      </c>
      <c r="U31" s="37" t="str">
        <f>IF(ISBLANK(Base!$D35)," ",Base!$B35)</f>
        <v>Asie</v>
      </c>
      <c r="V31" s="37" t="str">
        <f>IF(ISBLANK(Base!$D35)," ",Base!$C35)</f>
        <v>Amazean Jungle Thailand</v>
      </c>
      <c r="W31" s="57">
        <f>IF(ISBLANK(Base!$R35)," ",Base!$R35)</f>
        <v>-4.7058823529411764E-2</v>
      </c>
    </row>
    <row r="32" spans="1:23" x14ac:dyDescent="0.25">
      <c r="A32" s="11" t="str">
        <f>IF(ISBLANK(Base!$D53)," ",Base!$B53)</f>
        <v>Amérique</v>
      </c>
      <c r="B32" s="11" t="str">
        <f>IF(ISBLANK(Base!$D53)," ",Base!$C53)</f>
        <v>Ultra Trail Whistler</v>
      </c>
      <c r="C32" s="61">
        <f>IF(ISBLANK(Base!$D53)," ",Base!$N53/$D$3)</f>
        <v>33.333333333333336</v>
      </c>
      <c r="F32" s="11" t="str">
        <f>IF(ISBLANK(Base!$D55)," ",Base!$B55)</f>
        <v>Amérique</v>
      </c>
      <c r="G32" s="11" t="str">
        <f>IF(ISBLANK(Base!$D55)," ",Base!$C55)</f>
        <v>Quito Trail Ecuador</v>
      </c>
      <c r="H32" s="105">
        <f>IF(ISBLANK(Base!$P55)," ",Base!$P55/$D$3)</f>
        <v>66.666666666666671</v>
      </c>
      <c r="K32" s="35" t="str">
        <f>IF(ISBLANK(Base!$D20)," ",Base!$B20)</f>
        <v>Europe</v>
      </c>
      <c r="L32" s="35" t="str">
        <f>IF(ISBLANK(Base!$D20)," ",Base!$C20)</f>
        <v>Nice by UTMB</v>
      </c>
      <c r="M32" s="105">
        <f>IF(ISBLANK(Base!$O20)," ",Base!$O20/$D$3)</f>
        <v>1566.6666666666667</v>
      </c>
      <c r="P32" s="35" t="str">
        <f>IF(ISBLANK(Base!$D22)," ",Base!$B22)</f>
        <v>Europe</v>
      </c>
      <c r="Q32" s="35" t="str">
        <f>IF(ISBLANK(Base!$D22)," ",Base!$C22)</f>
        <v>Mozart 100</v>
      </c>
      <c r="R32" s="1">
        <f>IF(ISBLANK(Base!$N22)," ",Base!$N22)</f>
        <v>105</v>
      </c>
      <c r="S32" s="1">
        <f>IF(ISBLANK(Base!$O22)," ",Base!$O22)</f>
        <v>5400</v>
      </c>
      <c r="T32" s="59">
        <f>IF(ISBLANK(Base!$D24)," ",S32/R32)</f>
        <v>51.428571428571431</v>
      </c>
      <c r="U32" s="11" t="str">
        <f>IF(ISBLANK(Base!$D51)," ",Base!$B51)</f>
        <v>Amérique</v>
      </c>
      <c r="V32" s="11" t="str">
        <f>IF(ISBLANK(Base!$D51)," ",Base!$C51)</f>
        <v>Puerto Vallarta Mexico</v>
      </c>
      <c r="W32" s="57">
        <f>IF(ISBLANK(Base!$R51)," ",Base!$R51)</f>
        <v>-0.24255319148936169</v>
      </c>
    </row>
    <row r="33" spans="1:23" x14ac:dyDescent="0.25">
      <c r="A33" s="11" t="str">
        <f>IF(ISBLANK(Base!$D54)," ",Base!$B54)</f>
        <v>Amérique</v>
      </c>
      <c r="B33" s="11" t="str">
        <f>IF(ISBLANK(Base!$D54)," ",Base!$C54)</f>
        <v>Kodiak</v>
      </c>
      <c r="C33" s="61">
        <f>IF(ISBLANK(Base!$D54)," ",Base!$N54/$D$3)</f>
        <v>33.333333333333336</v>
      </c>
      <c r="F33" s="11" t="str">
        <f>IF(ISBLANK(Base!$D43)," ",Base!$B43)</f>
        <v>Amérique</v>
      </c>
      <c r="G33" s="11" t="str">
        <f>IF(ISBLANK(Base!$D43)," ",Base!$C43)</f>
        <v>Valhöll Argentina</v>
      </c>
      <c r="H33" s="105">
        <f>IF(ISBLANK(Base!$P43)," ",Base!$P43/$D$3)</f>
        <v>68.333333333333329</v>
      </c>
      <c r="K33" s="11" t="str">
        <f>IF(ISBLANK(Base!$D48)," ",Base!$B48)</f>
        <v>Amérique</v>
      </c>
      <c r="L33" s="11" t="str">
        <f>IF(ISBLANK(Base!$D48)," ",Base!$C48)</f>
        <v>Paraty Brazil</v>
      </c>
      <c r="M33" s="105">
        <f>IF(ISBLANK(Base!$O48)," ",Base!$O48/$D$3)</f>
        <v>1610</v>
      </c>
      <c r="P33" s="35" t="str">
        <f>IF(ISBLANK(Base!$D4)," ",Base!$B4)</f>
        <v>Europe</v>
      </c>
      <c r="Q33" s="35" t="str">
        <f>IF(ISBLANK(Base!$D4)," ",Base!$C4)</f>
        <v>Restonica</v>
      </c>
      <c r="R33" s="1">
        <f>IF(ISBLANK(Base!$N4)," ",Base!$N4)</f>
        <v>67</v>
      </c>
      <c r="S33" s="1">
        <f>IF(ISBLANK(Base!$O4)," ",Base!$O4)</f>
        <v>3500</v>
      </c>
      <c r="T33" s="59">
        <f>IF(ISBLANK(Base!$D29)," ",S33/R33)</f>
        <v>52.238805970149251</v>
      </c>
      <c r="U33" s="11" t="str">
        <f>IF(ISBLANK(Base!$D43)," ",Base!$B43)</f>
        <v>Amérique</v>
      </c>
      <c r="V33" s="11" t="str">
        <f>IF(ISBLANK(Base!$D43)," ",Base!$C43)</f>
        <v>Valhöll Argentina</v>
      </c>
      <c r="W33" s="57">
        <f>IF(ISBLANK(Base!$R43)," ",Base!$R43)</f>
        <v>-0.30508474576271188</v>
      </c>
    </row>
    <row r="34" spans="1:23" x14ac:dyDescent="0.25">
      <c r="A34" s="35" t="str">
        <f>IF(ISBLANK(Base!$D11)," ",Base!$B11)</f>
        <v>Europe</v>
      </c>
      <c r="B34" s="35" t="str">
        <f>IF(ISBLANK(Base!$D11)," ",Base!$C11)</f>
        <v>Eiger</v>
      </c>
      <c r="C34" s="61">
        <f>IF(ISBLANK(Base!$D11)," ",Base!$N11/$D$3)</f>
        <v>33.666666666666664</v>
      </c>
      <c r="F34" s="10" t="str">
        <f>IF(ISBLANK(Base!$D32)," ",Base!$B32)</f>
        <v>Afrique</v>
      </c>
      <c r="G34" s="10" t="str">
        <f>IF(ISBLANK(Base!$D32)," ",Base!$C32)</f>
        <v>Mountain Ultra trail</v>
      </c>
      <c r="H34" s="105">
        <f>IF(ISBLANK(Base!$P32)," ",Base!$P32/$D$3)</f>
        <v>70</v>
      </c>
      <c r="K34" s="10" t="str">
        <f>IF(ISBLANK(Base!$D32)," ",Base!$B32)</f>
        <v>Afrique</v>
      </c>
      <c r="L34" s="10" t="str">
        <f>IF(ISBLANK(Base!$D32)," ",Base!$C32)</f>
        <v>Mountain Ultra trail</v>
      </c>
      <c r="M34" s="105">
        <f>IF(ISBLANK(Base!$O32)," ",Base!$O32/$D$3)</f>
        <v>1618.3333333333333</v>
      </c>
      <c r="P34" s="35" t="str">
        <f>IF(ISBLANK(Base!$D21)," ",Base!$B21)</f>
        <v>Europe</v>
      </c>
      <c r="Q34" s="35" t="str">
        <f>IF(ISBLANK(Base!$D21)," ",Base!$C21)</f>
        <v>Mozart 100</v>
      </c>
      <c r="R34" s="1">
        <f>IF(ISBLANK(Base!$N21)," ",Base!$N21)</f>
        <v>81</v>
      </c>
      <c r="S34" s="1">
        <f>IF(ISBLANK(Base!$O21)," ",Base!$O21)</f>
        <v>4300</v>
      </c>
      <c r="T34" s="59">
        <f>IF(ISBLANK(Base!$D31)," ",S34/R34)</f>
        <v>53.086419753086417</v>
      </c>
      <c r="U34" s="35"/>
      <c r="V34" s="35"/>
      <c r="W34" s="57"/>
    </row>
    <row r="35" spans="1:23" x14ac:dyDescent="0.25">
      <c r="A35" s="37" t="str">
        <f>IF(ISBLANK(Base!$D35)," ",Base!$B35)</f>
        <v>Asie</v>
      </c>
      <c r="B35" s="37" t="str">
        <f>IF(ISBLANK(Base!$D35)," ",Base!$C35)</f>
        <v>Amazean Jungle Thailand</v>
      </c>
      <c r="C35" s="61">
        <f>IF(ISBLANK(Base!$D35)," ",Base!$N35/$D$3)</f>
        <v>34</v>
      </c>
      <c r="F35" s="11" t="str">
        <f>IF(ISBLANK(Base!$D53)," ",Base!$B53)</f>
        <v>Amérique</v>
      </c>
      <c r="G35" s="11" t="str">
        <f>IF(ISBLANK(Base!$D53)," ",Base!$C53)</f>
        <v>Ultra Trail Whistler</v>
      </c>
      <c r="H35" s="105">
        <f>IF(ISBLANK(Base!$P53)," ",Base!$P53/$D$3)</f>
        <v>70.333333333333329</v>
      </c>
      <c r="K35" s="35" t="str">
        <f>IF(ISBLANK(Base!$D16)," ",Base!$B16)</f>
        <v>Europe</v>
      </c>
      <c r="L35" s="35" t="str">
        <f>IF(ISBLANK(Base!$D16)," ",Base!$C16)</f>
        <v>KAT100</v>
      </c>
      <c r="M35" s="105">
        <f>IF(ISBLANK(Base!$O16)," ",Base!$O16/$D$3)</f>
        <v>1620</v>
      </c>
      <c r="P35" s="37" t="str">
        <f>IF(ISBLANK(Base!$D35)," ",Base!$B35)</f>
        <v>Asie</v>
      </c>
      <c r="Q35" s="37" t="str">
        <f>IF(ISBLANK(Base!$D35)," ",Base!$C35)</f>
        <v>Amazean Jungle Thailand</v>
      </c>
      <c r="R35" s="1">
        <f>IF(ISBLANK(Base!$N35)," ",Base!$N35)</f>
        <v>102</v>
      </c>
      <c r="S35" s="1">
        <f>IF(ISBLANK(Base!$O35)," ",Base!$O35)</f>
        <v>5660</v>
      </c>
      <c r="T35" s="59">
        <f>IF(ISBLANK(Base!$D51)," ",S35/R35)</f>
        <v>55.490196078431374</v>
      </c>
      <c r="U35" s="35"/>
      <c r="V35" s="35"/>
      <c r="W35" s="57"/>
    </row>
    <row r="36" spans="1:23" x14ac:dyDescent="0.25">
      <c r="A36" s="35" t="str">
        <f>IF(ISBLANK(Base!$D18)," ",Base!$B18)</f>
        <v>Europe</v>
      </c>
      <c r="B36" s="35" t="str">
        <f>IF(ISBLANK(Base!$D18)," ",Base!$C18)</f>
        <v>Snowdonia</v>
      </c>
      <c r="C36" s="61">
        <f>IF(ISBLANK(Base!$D18)," ",Base!$N18/$D$3)</f>
        <v>34.333333333333336</v>
      </c>
      <c r="F36" s="11" t="str">
        <f>IF(ISBLANK(Base!$D41)," ",Base!$B41)</f>
        <v>Amérique</v>
      </c>
      <c r="G36" s="11" t="str">
        <f>IF(ISBLANK(Base!$D41)," ",Base!$C41)</f>
        <v>Desert RATS Trail running</v>
      </c>
      <c r="H36" s="105">
        <f>IF(ISBLANK(Base!$P41)," ",Base!$P41/$D$3)</f>
        <v>75</v>
      </c>
      <c r="K36" s="37" t="str">
        <f>IF(ISBLANK(Base!$D40)," ",Base!$B40)</f>
        <v>Asie</v>
      </c>
      <c r="L36" s="37" t="str">
        <f>IF(ISBLANK(Base!$D40)," ",Base!$C40)</f>
        <v>Ultra trail Ninghai</v>
      </c>
      <c r="M36" s="105">
        <f>IF(ISBLANK(Base!$O40)," ",Base!$O40/$D$3)</f>
        <v>1633.3333333333333</v>
      </c>
      <c r="P36" s="35" t="str">
        <f>IF(ISBLANK(Base!$D15)," ",Base!$B15)</f>
        <v>Europe</v>
      </c>
      <c r="Q36" s="35" t="str">
        <f>IF(ISBLANK(Base!$D15)," ",Base!$C15)</f>
        <v>Lavaredo</v>
      </c>
      <c r="R36" s="1">
        <f>IF(ISBLANK(Base!$N15)," ",Base!$N15)</f>
        <v>80</v>
      </c>
      <c r="S36" s="1">
        <f>IF(ISBLANK(Base!$O15)," ",Base!$O15)</f>
        <v>4600</v>
      </c>
      <c r="T36" s="59">
        <f>IF(ISBLANK(Base!$D42)," ",S36/R36)</f>
        <v>57.5</v>
      </c>
      <c r="U36" s="35"/>
      <c r="V36" s="35"/>
      <c r="W36" s="57"/>
    </row>
    <row r="37" spans="1:23" x14ac:dyDescent="0.25">
      <c r="A37" s="35" t="str">
        <f>IF(ISBLANK(Base!$D27)," ",Base!$B27)</f>
        <v>Europe</v>
      </c>
      <c r="B37" s="35" t="str">
        <f>IF(ISBLANK(Base!$D27)," ",Base!$C27)</f>
        <v>Chianti Ultra trail</v>
      </c>
      <c r="C37" s="61">
        <f>IF(ISBLANK(Base!$D27)," ",Base!$N27/$D$3)</f>
        <v>34.333333333333336</v>
      </c>
      <c r="F37" s="37" t="str">
        <f>IF(ISBLANK(Base!$D37)," ",Base!$B37)</f>
        <v>Asie</v>
      </c>
      <c r="G37" s="37" t="str">
        <f>IF(ISBLANK(Base!$D37)," ",Base!$C37)</f>
        <v>Translantau</v>
      </c>
      <c r="H37" s="105">
        <f>IF(ISBLANK(Base!$P37)," ",Base!$P37/$D$3)</f>
        <v>75.666666666666671</v>
      </c>
      <c r="K37" s="11" t="str">
        <f>IF(ISBLANK(Base!$D53)," ",Base!$B53)</f>
        <v>Amérique</v>
      </c>
      <c r="L37" s="11" t="str">
        <f>IF(ISBLANK(Base!$D53)," ",Base!$C53)</f>
        <v>Ultra Trail Whistler</v>
      </c>
      <c r="M37" s="105">
        <f>IF(ISBLANK(Base!$O53)," ",Base!$O53/$D$3)</f>
        <v>1666.6666666666667</v>
      </c>
      <c r="P37" s="35" t="str">
        <f>IF(ISBLANK(Base!$D6)," ",Base!$B6)</f>
        <v>Europe</v>
      </c>
      <c r="Q37" s="35" t="str">
        <f>IF(ISBLANK(Base!$D6)," ",Base!$C6)</f>
        <v>Val d'Aran (MAJOR =*2 RS)</v>
      </c>
      <c r="R37" s="1">
        <f>IF(ISBLANK(Base!$N6)," ",Base!$N6)</f>
        <v>110</v>
      </c>
      <c r="S37" s="1">
        <f>IF(ISBLANK(Base!$O6)," ",Base!$O6)</f>
        <v>6400</v>
      </c>
      <c r="T37" s="59">
        <f>IF(ISBLANK(Base!$D41)," ",S37/R37)</f>
        <v>58.18181818181818</v>
      </c>
      <c r="U37" s="35"/>
      <c r="V37" s="35"/>
      <c r="W37" s="57"/>
    </row>
    <row r="38" spans="1:23" x14ac:dyDescent="0.25">
      <c r="A38" s="35" t="str">
        <f>IF(ISBLANK(Base!$D22)," ",Base!$B22)</f>
        <v>Europe</v>
      </c>
      <c r="B38" s="35" t="str">
        <f>IF(ISBLANK(Base!$D22)," ",Base!$C22)</f>
        <v>Mozart 100</v>
      </c>
      <c r="C38" s="61">
        <f>IF(ISBLANK(Base!$D22)," ",Base!$N22/$D$3)</f>
        <v>35</v>
      </c>
      <c r="F38" s="35" t="str">
        <f>IF(ISBLANK(Base!$D18)," ",Base!$B18)</f>
        <v>Europe</v>
      </c>
      <c r="G38" s="35" t="str">
        <f>IF(ISBLANK(Base!$D18)," ",Base!$C18)</f>
        <v>Snowdonia</v>
      </c>
      <c r="H38" s="105">
        <f>IF(ISBLANK(Base!$P18)," ",Base!$P18/$D$3)</f>
        <v>81</v>
      </c>
      <c r="K38" s="11" t="str">
        <f>IF(ISBLANK(Base!$D55)," ",Base!$B55)</f>
        <v>Amérique</v>
      </c>
      <c r="L38" s="11" t="str">
        <f>IF(ISBLANK(Base!$D55)," ",Base!$C55)</f>
        <v>Quito Trail Ecuador</v>
      </c>
      <c r="M38" s="105">
        <f>IF(ISBLANK(Base!$O55)," ",Base!$O55/$D$3)</f>
        <v>1666.6666666666667</v>
      </c>
      <c r="P38" s="35" t="str">
        <f>IF(ISBLANK(Base!$D16)," ",Base!$B16)</f>
        <v>Europe</v>
      </c>
      <c r="Q38" s="35" t="str">
        <f>IF(ISBLANK(Base!$D16)," ",Base!$C16)</f>
        <v>KAT100</v>
      </c>
      <c r="R38" s="1">
        <f>IF(ISBLANK(Base!$N16)," ",Base!$N16)</f>
        <v>82</v>
      </c>
      <c r="S38" s="1">
        <f>IF(ISBLANK(Base!$O16)," ",Base!$O16)</f>
        <v>4860</v>
      </c>
      <c r="T38" s="59">
        <f>IF(ISBLANK(Base!$D23)," ",S38/R38)</f>
        <v>59.268292682926827</v>
      </c>
      <c r="U38" s="35"/>
      <c r="V38" s="35"/>
      <c r="W38" s="57"/>
    </row>
    <row r="39" spans="1:23" x14ac:dyDescent="0.25">
      <c r="A39" s="36" t="str">
        <f>IF(ISBLANK(Base!$D29)," ",Base!$B29)</f>
        <v>Oceanie</v>
      </c>
      <c r="B39" s="36" t="str">
        <f>IF(ISBLANK(Base!$D29)," ",Base!$C29)</f>
        <v>Tarawera Ultramarathon</v>
      </c>
      <c r="C39" s="61">
        <f>IF(ISBLANK(Base!$D29)," ",Base!$N29/$D$3)</f>
        <v>35</v>
      </c>
      <c r="F39" s="11" t="str">
        <f>IF(ISBLANK(Base!$D54)," ",Base!$B54)</f>
        <v>Amérique</v>
      </c>
      <c r="G39" s="11" t="str">
        <f>IF(ISBLANK(Base!$D54)," ",Base!$C54)</f>
        <v>Kodiak</v>
      </c>
      <c r="H39" s="105">
        <f>IF(ISBLANK(Base!$P54)," ",Base!$P54/$D$3)</f>
        <v>81.666666666666671</v>
      </c>
      <c r="K39" s="37" t="str">
        <f>IF(ISBLANK(Base!$D37)," ",Base!$B37)</f>
        <v>Asie</v>
      </c>
      <c r="L39" s="37" t="str">
        <f>IF(ISBLANK(Base!$D37)," ",Base!$C37)</f>
        <v>Translantau</v>
      </c>
      <c r="M39" s="105">
        <f>IF(ISBLANK(Base!$O37)," ",Base!$O37/$D$3)</f>
        <v>1700</v>
      </c>
      <c r="P39" s="35" t="str">
        <f>IF(ISBLANK(Base!$D25)," ",Base!$B25)</f>
        <v>Europe</v>
      </c>
      <c r="Q39" s="35" t="str">
        <f>IF(ISBLANK(Base!$D25)," ",Base!$C25)</f>
        <v>UTMB</v>
      </c>
      <c r="R39" s="1">
        <f>IF(ISBLANK(Base!$N25)," ",Base!$N25)</f>
        <v>100</v>
      </c>
      <c r="S39" s="1">
        <f>IF(ISBLANK(Base!$O25)," ",Base!$O25)</f>
        <v>6150</v>
      </c>
      <c r="T39" s="59">
        <f>IF(ISBLANK(Base!$D34)," ",S39/R39)</f>
        <v>61.5</v>
      </c>
      <c r="U39" s="35"/>
      <c r="V39" s="35"/>
      <c r="W39" s="57"/>
    </row>
    <row r="40" spans="1:23" x14ac:dyDescent="0.25">
      <c r="A40" s="36" t="str">
        <f>IF(ISBLANK(Base!$D31)," ",Base!$B31)</f>
        <v>Oceanie</v>
      </c>
      <c r="B40" s="36" t="str">
        <f>IF(ISBLANK(Base!$D31)," ",Base!$C31)</f>
        <v>Ultra trail Kosciuszko</v>
      </c>
      <c r="C40" s="61">
        <f>IF(ISBLANK(Base!$D31)," ",Base!$N31/$D$3)</f>
        <v>35.333333333333336</v>
      </c>
      <c r="F40" s="35" t="str">
        <f>IF(ISBLANK(Base!$D25)," ",Base!$B25)</f>
        <v>Europe</v>
      </c>
      <c r="G40" s="35" t="str">
        <f>IF(ISBLANK(Base!$D25)," ",Base!$C25)</f>
        <v>UTMB</v>
      </c>
      <c r="H40" s="105">
        <f>IF(ISBLANK(Base!$P25)," ",Base!$P25/$D$3)</f>
        <v>83.333333333333329</v>
      </c>
      <c r="K40" s="35" t="str">
        <f>IF(ISBLANK(Base!$D10)," ",Base!$B10)</f>
        <v>Europe</v>
      </c>
      <c r="L40" s="35" t="str">
        <f>IF(ISBLANK(Base!$D10)," ",Base!$C10)</f>
        <v>Verbier Saint Bernard</v>
      </c>
      <c r="M40" s="105">
        <f>IF(ISBLANK(Base!$O10)," ",Base!$O10/$D$3)</f>
        <v>1766.6666666666667</v>
      </c>
      <c r="P40" s="37" t="str">
        <f>IF(ISBLANK(Base!$D38)," ",Base!$B38)</f>
        <v>Asie</v>
      </c>
      <c r="Q40" s="37" t="str">
        <f>IF(ISBLANK(Base!$D38)," ",Base!$C38)</f>
        <v>Doi Inthanon thailand (MAJOR =*2 RS)</v>
      </c>
      <c r="R40" s="1">
        <f>IF(ISBLANK(Base!$N38)," ",Base!$N38)</f>
        <v>95</v>
      </c>
      <c r="S40" s="1">
        <f>IF(ISBLANK(Base!$O38)," ",Base!$O38)</f>
        <v>5860</v>
      </c>
      <c r="T40" s="59">
        <f>IF(ISBLANK(Base!$D6)," ",S40/R40)</f>
        <v>61.684210526315788</v>
      </c>
      <c r="U40" s="35"/>
      <c r="V40" s="35"/>
      <c r="W40" s="57"/>
    </row>
    <row r="41" spans="1:23" x14ac:dyDescent="0.25">
      <c r="A41" s="37" t="str">
        <f>IF(ISBLANK(Base!$D40)," ",Base!$B40)</f>
        <v>Asie</v>
      </c>
      <c r="B41" s="37" t="str">
        <f>IF(ISBLANK(Base!$D40)," ",Base!$C40)</f>
        <v>Ultra trail Ninghai</v>
      </c>
      <c r="C41" s="61">
        <f>IF(ISBLANK(Base!$D40)," ",Base!$N40/$D$3)</f>
        <v>35.333333333333336</v>
      </c>
      <c r="F41" s="35" t="str">
        <f>IF(ISBLANK(Base!$D11)," ",Base!$B11)</f>
        <v>Europe</v>
      </c>
      <c r="G41" s="35" t="str">
        <f>IF(ISBLANK(Base!$D11)," ",Base!$C11)</f>
        <v>Eiger</v>
      </c>
      <c r="H41" s="105">
        <f>IF(ISBLANK(Base!$P11)," ",Base!$P11/$D$3)</f>
        <v>85.666666666666671</v>
      </c>
      <c r="K41" s="35" t="str">
        <f>IF(ISBLANK(Base!$D22)," ",Base!$B22)</f>
        <v>Europe</v>
      </c>
      <c r="L41" s="35" t="str">
        <f>IF(ISBLANK(Base!$D22)," ",Base!$C22)</f>
        <v>Mozart 100</v>
      </c>
      <c r="M41" s="105">
        <f>IF(ISBLANK(Base!$O22)," ",Base!$O22/$D$3)</f>
        <v>1800</v>
      </c>
      <c r="P41" s="35" t="str">
        <f>IF(ISBLANK(Base!$D18)," ",Base!$B18)</f>
        <v>Europe</v>
      </c>
      <c r="Q41" s="35" t="str">
        <f>IF(ISBLANK(Base!$D18)," ",Base!$C18)</f>
        <v>Snowdonia</v>
      </c>
      <c r="R41" s="1">
        <f>IF(ISBLANK(Base!$N18)," ",Base!$N18)</f>
        <v>103</v>
      </c>
      <c r="S41" s="1">
        <f>IF(ISBLANK(Base!$O18)," ",Base!$O18)</f>
        <v>6400</v>
      </c>
      <c r="T41" s="59">
        <f>IF(ISBLANK(Base!$D44)," ",S41/R41)</f>
        <v>62.135922330097088</v>
      </c>
      <c r="U41" s="35"/>
      <c r="V41" s="35"/>
      <c r="W41" s="57"/>
    </row>
    <row r="42" spans="1:23" x14ac:dyDescent="0.25">
      <c r="A42" s="11" t="str">
        <f>IF(ISBLANK(Base!$D48)," ",Base!$B48)</f>
        <v>Amérique</v>
      </c>
      <c r="B42" s="11" t="str">
        <f>IF(ISBLANK(Base!$D48)," ",Base!$C48)</f>
        <v>Paraty Brazil</v>
      </c>
      <c r="C42" s="61">
        <f>IF(ISBLANK(Base!$D48)," ",Base!$N48/$D$3)</f>
        <v>36</v>
      </c>
      <c r="F42" s="11" t="str">
        <f>IF(ISBLANK(Base!$D50)," ",Base!$B50)</f>
        <v>Amérique</v>
      </c>
      <c r="G42" s="11" t="str">
        <f>IF(ISBLANK(Base!$D50)," ",Base!$C50)</f>
        <v>Grindstone trail running festival</v>
      </c>
      <c r="H42" s="105">
        <f>IF(ISBLANK(Base!$P50)," ",Base!$P50/$D$3)</f>
        <v>91.666666666666671</v>
      </c>
      <c r="K42" s="37" t="str">
        <f>IF(ISBLANK(Base!$D35)," ",Base!$B35)</f>
        <v>Asie</v>
      </c>
      <c r="L42" s="37" t="str">
        <f>IF(ISBLANK(Base!$D35)," ",Base!$C35)</f>
        <v>Amazean Jungle Thailand</v>
      </c>
      <c r="M42" s="105">
        <f>IF(ISBLANK(Base!$O35)," ",Base!$O35/$D$3)</f>
        <v>1886.6666666666667</v>
      </c>
      <c r="P42" s="35" t="str">
        <f>IF(ISBLANK(Base!$D9)," ",Base!$B9)</f>
        <v>Europe</v>
      </c>
      <c r="Q42" s="35" t="str">
        <f>IF(ISBLANK(Base!$D9)," ",Base!$C9)</f>
        <v>Wildstrubel</v>
      </c>
      <c r="R42" s="1">
        <f>IF(ISBLANK(Base!$N9)," ",Base!$N9)</f>
        <v>70</v>
      </c>
      <c r="S42" s="1">
        <f>IF(ISBLANK(Base!$O9)," ",Base!$O9)</f>
        <v>4600</v>
      </c>
      <c r="T42" s="59">
        <f>IF(ISBLANK(Base!$D37)," ",S42/R42)</f>
        <v>65.714285714285708</v>
      </c>
      <c r="U42" s="35"/>
      <c r="V42" s="35"/>
      <c r="W42" s="57"/>
    </row>
    <row r="43" spans="1:23" x14ac:dyDescent="0.25">
      <c r="A43" s="35" t="str">
        <f>IF(ISBLANK(Base!$D13)," ",Base!$B13)</f>
        <v>Europe</v>
      </c>
      <c r="B43" s="35" t="str">
        <f>IF(ISBLANK(Base!$D13)," ",Base!$C13)</f>
        <v>Istria</v>
      </c>
      <c r="C43" s="61">
        <f>IF(ISBLANK(Base!$D13)," ",Base!$N13/$D$3)</f>
        <v>36.666666666666664</v>
      </c>
      <c r="F43" s="36" t="str">
        <f>IF(ISBLANK(Base!$D31)," ",Base!$B31)</f>
        <v>Oceanie</v>
      </c>
      <c r="G43" s="36" t="str">
        <f>IF(ISBLANK(Base!$D31)," ",Base!$C31)</f>
        <v>Ultra trail Kosciuszko</v>
      </c>
      <c r="H43" s="105">
        <f>IF(ISBLANK(Base!$P31)," ",Base!$P31/$D$3)</f>
        <v>100</v>
      </c>
      <c r="K43" s="35" t="str">
        <f>IF(ISBLANK(Base!$D25)," ",Base!$B25)</f>
        <v>Europe</v>
      </c>
      <c r="L43" s="35" t="str">
        <f>IF(ISBLANK(Base!$D25)," ",Base!$C25)</f>
        <v>UTMB</v>
      </c>
      <c r="M43" s="105">
        <f>IF(ISBLANK(Base!$O25)," ",Base!$O25/$D$3)</f>
        <v>2050</v>
      </c>
      <c r="P43" s="35" t="str">
        <f>IF(ISBLANK(Base!$D11)," ",Base!$B11)</f>
        <v>Europe</v>
      </c>
      <c r="Q43" s="35" t="str">
        <f>IF(ISBLANK(Base!$D11)," ",Base!$C11)</f>
        <v>Eiger</v>
      </c>
      <c r="R43" s="1">
        <f>IF(ISBLANK(Base!$N11)," ",Base!$N11)</f>
        <v>101</v>
      </c>
      <c r="S43" s="1">
        <f>IF(ISBLANK(Base!$O11)," ",Base!$O11)</f>
        <v>6700</v>
      </c>
      <c r="T43" s="59">
        <f>IF(ISBLANK(Base!$D20)," ",S43/R43)</f>
        <v>66.336633663366342</v>
      </c>
      <c r="U43" s="35"/>
      <c r="V43" s="35"/>
      <c r="W43" s="57"/>
    </row>
    <row r="44" spans="1:23" x14ac:dyDescent="0.25">
      <c r="A44" s="35" t="str">
        <f>IF(ISBLANK(Base!$D20)," ",Base!$B20)</f>
        <v>Europe</v>
      </c>
      <c r="B44" s="35" t="str">
        <f>IF(ISBLANK(Base!$D20)," ",Base!$C20)</f>
        <v>Nice by UTMB</v>
      </c>
      <c r="C44" s="61">
        <f>IF(ISBLANK(Base!$D20)," ",Base!$N20/$D$3)</f>
        <v>37</v>
      </c>
      <c r="F44" s="36" t="str">
        <f>IF(ISBLANK(Base!$D29)," ",Base!$B29)</f>
        <v>Oceanie</v>
      </c>
      <c r="G44" s="36" t="str">
        <f>IF(ISBLANK(Base!$D29)," ",Base!$C29)</f>
        <v>Tarawera Ultramarathon</v>
      </c>
      <c r="H44" s="105">
        <f>IF(ISBLANK(Base!$P29)," ",Base!$P29/$D$3)</f>
        <v>103.33333333333333</v>
      </c>
      <c r="K44" s="35" t="str">
        <f>IF(ISBLANK(Base!$D18)," ",Base!$B18)</f>
        <v>Europe</v>
      </c>
      <c r="L44" s="35" t="str">
        <f>IF(ISBLANK(Base!$D18)," ",Base!$C18)</f>
        <v>Snowdonia</v>
      </c>
      <c r="M44" s="105">
        <f>IF(ISBLANK(Base!$O18)," ",Base!$O18/$D$3)</f>
        <v>2133.3333333333335</v>
      </c>
      <c r="P44" s="35" t="str">
        <f>IF(ISBLANK(Base!$D10)," ",Base!$B10)</f>
        <v>Europe</v>
      </c>
      <c r="Q44" s="35" t="str">
        <f>IF(ISBLANK(Base!$D10)," ",Base!$C10)</f>
        <v>Verbier Saint Bernard</v>
      </c>
      <c r="R44" s="1">
        <f>IF(ISBLANK(Base!$N10)," ",Base!$N10)</f>
        <v>76</v>
      </c>
      <c r="S44" s="1">
        <f>IF(ISBLANK(Base!$O10)," ",Base!$O10)</f>
        <v>5300</v>
      </c>
      <c r="T44" s="59">
        <f>IF(ISBLANK(Base!$D19)," ",S44/R44)</f>
        <v>69.736842105263165</v>
      </c>
      <c r="U44" s="10"/>
      <c r="V44" s="10"/>
      <c r="W44" s="57"/>
    </row>
    <row r="45" spans="1:23" x14ac:dyDescent="0.25">
      <c r="A45" s="35" t="str">
        <f>IF(ISBLANK(Base!$D17)," ",Base!$B17)</f>
        <v>Europe</v>
      </c>
      <c r="B45" s="35" t="str">
        <f>IF(ISBLANK(Base!$D17)," ",Base!$C17)</f>
        <v>Alsace by UTMB</v>
      </c>
      <c r="C45" s="61">
        <f>IF(ISBLANK(Base!$D17)," ",Base!$N17/$D$3)</f>
        <v>38.666666666666664</v>
      </c>
      <c r="F45" s="36" t="str">
        <f>IF(ISBLANK(Base!$D30)," ",Base!$B30)</f>
        <v>Oceanie</v>
      </c>
      <c r="G45" s="36" t="str">
        <f>IF(ISBLANK(Base!$D30)," ",Base!$C30)</f>
        <v xml:space="preserve">Ultra trail Australia </v>
      </c>
      <c r="H45" s="105">
        <f>IF(ISBLANK(Base!$P30)," ",Base!$P30/$D$3)</f>
        <v>107.33333333333333</v>
      </c>
      <c r="K45" s="35" t="str">
        <f>IF(ISBLANK(Base!$D11)," ",Base!$B11)</f>
        <v>Europe</v>
      </c>
      <c r="L45" s="35" t="str">
        <f>IF(ISBLANK(Base!$D11)," ",Base!$C11)</f>
        <v>Eiger</v>
      </c>
      <c r="M45" s="105">
        <f>IF(ISBLANK(Base!$O11)," ",Base!$O11/$D$3)</f>
        <v>2233.3333333333335</v>
      </c>
      <c r="P45" s="11" t="str">
        <f>IF(ISBLANK(Base!$D55)," ",Base!$B55)</f>
        <v>Amérique</v>
      </c>
      <c r="Q45" s="11" t="str">
        <f>IF(ISBLANK(Base!$D55)," ",Base!$C55)</f>
        <v>Quito Trail Ecuador</v>
      </c>
      <c r="R45" s="1">
        <f>IF(ISBLANK(Base!$N55)," ",Base!$N55)</f>
        <v>82</v>
      </c>
      <c r="S45" s="1">
        <f>IF(ISBLANK(Base!$O55)," ",Base!$O55)</f>
        <v>5000</v>
      </c>
      <c r="T45" s="59" t="str">
        <f>IF(ISBLANK(Base!$D12)," ",S45/R45)</f>
        <v xml:space="preserve"> </v>
      </c>
      <c r="U45" s="10"/>
      <c r="V45" s="10"/>
      <c r="W45" s="57"/>
    </row>
    <row r="46" spans="1:23" x14ac:dyDescent="0.25">
      <c r="A46" s="35" t="str">
        <f>IF(ISBLANK(Base!$D12)," ",Base!$B12)</f>
        <v xml:space="preserve"> </v>
      </c>
      <c r="B46" s="35" t="str">
        <f>IF(ISBLANK(Base!$D12)," ",Base!$C12)</f>
        <v xml:space="preserve"> </v>
      </c>
      <c r="C46" s="61" t="str">
        <f>IF(ISBLANK(Base!$D12)," ",Base!$N12/$D$3)</f>
        <v xml:space="preserve"> </v>
      </c>
      <c r="F46" s="35" t="str">
        <f>IF(ISBLANK(Base!$D3)," ",Base!$B3)</f>
        <v>Europe</v>
      </c>
      <c r="G46" s="35" t="str">
        <f>IF(ISBLANK(Base!$D3)," ",Base!$C3)</f>
        <v>Transvulcania</v>
      </c>
      <c r="H46" s="1" t="str">
        <f>IF(ISBLANK(Base!$P3)," ",Base!$P3/$D$3)</f>
        <v xml:space="preserve"> </v>
      </c>
      <c r="K46" s="35" t="str">
        <f>IF(ISBLANK(Base!$D3)," ",Base!$B3)</f>
        <v>Europe</v>
      </c>
      <c r="L46" s="35" t="str">
        <f>IF(ISBLANK(Base!$D3)," ",Base!$C3)</f>
        <v>Transvulcania</v>
      </c>
      <c r="M46" s="1" t="str">
        <f>IF(ISBLANK(Base!$O3)," ",Base!$O3/$D$3)</f>
        <v xml:space="preserve"> </v>
      </c>
      <c r="P46" s="35" t="str">
        <f>IF(ISBLANK(Base!$D3)," ",Base!$B3)</f>
        <v>Europe</v>
      </c>
      <c r="Q46" s="35" t="str">
        <f>IF(ISBLANK(Base!$D3)," ",Base!$C3)</f>
        <v>Transvulcania</v>
      </c>
      <c r="R46" s="1" t="str">
        <f>IF(ISBLANK(Base!$N3)," ",Base!$N3)</f>
        <v xml:space="preserve"> </v>
      </c>
      <c r="S46" s="1" t="str">
        <f>IF(ISBLANK(Base!$O3)," ",Base!$O3)</f>
        <v xml:space="preserve"> </v>
      </c>
      <c r="T46" s="59" t="e">
        <f>IF(ISBLANK(Base!$D13)," ",S46/R46)</f>
        <v>#VALUE!</v>
      </c>
      <c r="U46" s="37"/>
      <c r="V46" s="37"/>
      <c r="W46" s="57"/>
    </row>
    <row r="47" spans="1:23" x14ac:dyDescent="0.25">
      <c r="A47" s="35" t="str">
        <f>IF(ISBLANK(Base!$D14)," ",Base!$B14)</f>
        <v xml:space="preserve"> </v>
      </c>
      <c r="B47" s="35" t="str">
        <f>IF(ISBLANK(Base!$D14)," ",Base!$C14)</f>
        <v xml:space="preserve"> </v>
      </c>
      <c r="C47" s="61" t="str">
        <f>IF(ISBLANK(Base!$D14)," ",Base!$N14/$D$3)</f>
        <v xml:space="preserve"> </v>
      </c>
      <c r="F47" s="35" t="str">
        <f>IF(ISBLANK(Base!$D7)," ",Base!$B7)</f>
        <v>Europe</v>
      </c>
      <c r="G47" s="35" t="str">
        <f>IF(ISBLANK(Base!$D7)," ",Base!$C7)</f>
        <v>Val d'Aran (MAJOR =*2 RS)</v>
      </c>
      <c r="H47" s="1" t="str">
        <f>IF(ISBLANK(Base!$P7)," ",Base!$P7/$D$3/2)</f>
        <v xml:space="preserve"> </v>
      </c>
      <c r="K47" s="35" t="str">
        <f>IF(ISBLANK(Base!$D7)," ",Base!$B7)</f>
        <v>Europe</v>
      </c>
      <c r="L47" s="35" t="str">
        <f>IF(ISBLANK(Base!$D7)," ",Base!$C7)</f>
        <v>Val d'Aran (MAJOR =*2 RS)</v>
      </c>
      <c r="M47" s="1" t="str">
        <f>IF(ISBLANK(Base!$O7)," ",Base!$O7/$D$3/2)</f>
        <v xml:space="preserve"> </v>
      </c>
      <c r="P47" s="35" t="str">
        <f>IF(ISBLANK(Base!$D7)," ",Base!$B7)</f>
        <v>Europe</v>
      </c>
      <c r="Q47" s="35" t="str">
        <f>IF(ISBLANK(Base!$D7)," ",Base!$C7)</f>
        <v>Val d'Aran (MAJOR =*2 RS)</v>
      </c>
      <c r="R47" s="1" t="str">
        <f>IF(ISBLANK(Base!$N7)," ",Base!$N7)</f>
        <v xml:space="preserve"> </v>
      </c>
      <c r="S47" s="1" t="str">
        <f>IF(ISBLANK(Base!$O7)," ",Base!$O7)</f>
        <v xml:space="preserve"> </v>
      </c>
      <c r="T47" s="59" t="e">
        <f>IF(ISBLANK(Base!$D40)," ",S47/R47)</f>
        <v>#VALUE!</v>
      </c>
      <c r="U47" s="37"/>
      <c r="V47" s="37"/>
      <c r="W47" s="57"/>
    </row>
    <row r="48" spans="1:23" x14ac:dyDescent="0.25">
      <c r="A48" s="10" t="str">
        <f>IF(ISBLANK(Base!$D33)," ",Base!$B33)</f>
        <v xml:space="preserve"> </v>
      </c>
      <c r="B48" s="10" t="str">
        <f>IF(ISBLANK(Base!$D33)," ",Base!$C33)</f>
        <v xml:space="preserve"> </v>
      </c>
      <c r="C48" s="61" t="str">
        <f>IF(ISBLANK(Base!$D33)," ",Base!$N33/$D$3)</f>
        <v xml:space="preserve"> </v>
      </c>
      <c r="F48" s="35" t="str">
        <f>IF(ISBLANK(Base!$D12)," ",Base!$B12)</f>
        <v xml:space="preserve"> </v>
      </c>
      <c r="G48" s="35" t="str">
        <f>IF(ISBLANK(Base!$D12)," ",Base!$C12)</f>
        <v xml:space="preserve"> </v>
      </c>
      <c r="H48" s="1" t="str">
        <f>IF(ISBLANK(Base!$P12)," ",Base!$P12/$D$3)</f>
        <v xml:space="preserve"> </v>
      </c>
      <c r="K48" s="35" t="str">
        <f>IF(ISBLANK(Base!$D12)," ",Base!$B12)</f>
        <v xml:space="preserve"> </v>
      </c>
      <c r="L48" s="35" t="str">
        <f>IF(ISBLANK(Base!$D12)," ",Base!$C12)</f>
        <v xml:space="preserve"> </v>
      </c>
      <c r="M48" s="1" t="str">
        <f>IF(ISBLANK(Base!$O12)," ",Base!$O12/$D$3)</f>
        <v xml:space="preserve"> </v>
      </c>
      <c r="P48" s="35" t="str">
        <f>IF(ISBLANK(Base!$D12)," ",Base!$B12)</f>
        <v xml:space="preserve"> </v>
      </c>
      <c r="Q48" s="35" t="str">
        <f>IF(ISBLANK(Base!$D12)," ",Base!$C12)</f>
        <v xml:space="preserve"> </v>
      </c>
      <c r="R48" s="1" t="str">
        <f>IF(ISBLANK(Base!$N12)," ",Base!$N12)</f>
        <v xml:space="preserve"> </v>
      </c>
      <c r="S48" s="1" t="str">
        <f>IF(ISBLANK(Base!$O12)," ",Base!$O12)</f>
        <v xml:space="preserve"> </v>
      </c>
      <c r="T48" s="59" t="e">
        <f>IF(ISBLANK(Base!$D54)," ",S48/R48)</f>
        <v>#VALUE!</v>
      </c>
      <c r="U48" s="11"/>
      <c r="V48" s="11"/>
      <c r="W48" s="57"/>
    </row>
    <row r="49" spans="1:23" x14ac:dyDescent="0.25">
      <c r="A49" s="11" t="str">
        <f>IF(ISBLANK(Base!$D45)," ",Base!$B45)</f>
        <v xml:space="preserve"> </v>
      </c>
      <c r="B49" s="11" t="str">
        <f>IF(ISBLANK(Base!$D45)," ",Base!$C45)</f>
        <v xml:space="preserve"> </v>
      </c>
      <c r="C49" s="61" t="str">
        <f>IF(ISBLANK(Base!$D45)," ",Base!$N45/$D$3)</f>
        <v xml:space="preserve"> </v>
      </c>
      <c r="F49" s="35" t="str">
        <f>IF(ISBLANK(Base!$D14)," ",Base!$B14)</f>
        <v xml:space="preserve"> </v>
      </c>
      <c r="G49" s="35" t="str">
        <f>IF(ISBLANK(Base!$D14)," ",Base!$C14)</f>
        <v xml:space="preserve"> </v>
      </c>
      <c r="H49" s="1" t="str">
        <f>IF(ISBLANK(Base!$P14)," ",Base!$P14/$D$3)</f>
        <v xml:space="preserve"> </v>
      </c>
      <c r="K49" s="35" t="str">
        <f>IF(ISBLANK(Base!$D14)," ",Base!$B14)</f>
        <v xml:space="preserve"> </v>
      </c>
      <c r="L49" s="35" t="str">
        <f>IF(ISBLANK(Base!$D14)," ",Base!$C14)</f>
        <v xml:space="preserve"> </v>
      </c>
      <c r="M49" s="1" t="str">
        <f>IF(ISBLANK(Base!$O14)," ",Base!$O14/$D$3)</f>
        <v xml:space="preserve"> </v>
      </c>
      <c r="P49" s="35" t="str">
        <f>IF(ISBLANK(Base!$D14)," ",Base!$B14)</f>
        <v xml:space="preserve"> </v>
      </c>
      <c r="Q49" s="35" t="str">
        <f>IF(ISBLANK(Base!$D14)," ",Base!$C14)</f>
        <v xml:space="preserve"> </v>
      </c>
      <c r="R49" s="1" t="str">
        <f>IF(ISBLANK(Base!$N14)," ",Base!$N14)</f>
        <v xml:space="preserve"> </v>
      </c>
      <c r="S49" s="1" t="str">
        <f>IF(ISBLANK(Base!$O14)," ",Base!$O14)</f>
        <v xml:space="preserve"> </v>
      </c>
      <c r="T49" s="59" t="e">
        <f>IF(ISBLANK(Base!$D5)," ",S49/R49)</f>
        <v>#VALUE!</v>
      </c>
      <c r="U49" s="11"/>
      <c r="V49" s="11"/>
      <c r="W49" s="57"/>
    </row>
    <row r="50" spans="1:23" x14ac:dyDescent="0.25">
      <c r="A50" s="35" t="str">
        <f>IF(ISBLANK(Base!$D3)," ",Base!$B3)</f>
        <v>Europe</v>
      </c>
      <c r="B50" s="35" t="str">
        <f>IF(ISBLANK(Base!$D3)," ",Base!$C3)</f>
        <v>Transvulcania</v>
      </c>
      <c r="C50" s="61"/>
      <c r="F50" s="35" t="str">
        <f>IF(ISBLANK(Base!$D24)," ",Base!$B24)</f>
        <v>Europe</v>
      </c>
      <c r="G50" s="35" t="str">
        <f>IF(ISBLANK(Base!$D24)," ",Base!$C24)</f>
        <v>Julian alps trail</v>
      </c>
      <c r="H50" s="1" t="str">
        <f>IF(ISBLANK(Base!$P24)," ",Base!$P24/$D$3)</f>
        <v xml:space="preserve"> </v>
      </c>
      <c r="K50" s="35" t="str">
        <f>IF(ISBLANK(Base!$D24)," ",Base!$B24)</f>
        <v>Europe</v>
      </c>
      <c r="L50" s="35" t="str">
        <f>IF(ISBLANK(Base!$D24)," ",Base!$C24)</f>
        <v>Julian alps trail</v>
      </c>
      <c r="M50" s="1" t="str">
        <f>IF(ISBLANK(Base!$O24)," ",Base!$O24/$D$3)</f>
        <v xml:space="preserve"> </v>
      </c>
      <c r="P50" s="35" t="str">
        <f>IF(ISBLANK(Base!$D24)," ",Base!$B24)</f>
        <v>Europe</v>
      </c>
      <c r="Q50" s="35" t="str">
        <f>IF(ISBLANK(Base!$D24)," ",Base!$C24)</f>
        <v>Julian alps trail</v>
      </c>
      <c r="R50" s="1" t="str">
        <f>IF(ISBLANK(Base!$N24)," ",Base!$N24)</f>
        <v xml:space="preserve"> </v>
      </c>
      <c r="S50" s="1" t="str">
        <f>IF(ISBLANK(Base!$O24)," ",Base!$O24)</f>
        <v xml:space="preserve"> </v>
      </c>
      <c r="T50" s="59" t="e">
        <f>IF(ISBLANK(Base!$D27)," ",S50/R50)</f>
        <v>#VALUE!</v>
      </c>
      <c r="U50" s="11"/>
      <c r="V50" s="11"/>
      <c r="W50" s="57"/>
    </row>
    <row r="51" spans="1:23" x14ac:dyDescent="0.25">
      <c r="A51" s="35" t="str">
        <f>IF(ISBLANK(Base!$D7)," ",Base!$B7)</f>
        <v>Europe</v>
      </c>
      <c r="B51" s="35" t="str">
        <f>IF(ISBLANK(Base!$D7)," ",Base!$C7)</f>
        <v>Val d'Aran (MAJOR =*2 RS)</v>
      </c>
      <c r="C51" s="61"/>
      <c r="F51" s="10" t="str">
        <f>IF(ISBLANK(Base!$D33)," ",Base!$B33)</f>
        <v xml:space="preserve"> </v>
      </c>
      <c r="G51" s="10" t="str">
        <f>IF(ISBLANK(Base!$D33)," ",Base!$C33)</f>
        <v xml:space="preserve"> </v>
      </c>
      <c r="H51" s="1" t="str">
        <f>IF(ISBLANK(Base!$P33)," ",Base!$P33/$D$3)</f>
        <v xml:space="preserve"> </v>
      </c>
      <c r="K51" s="10" t="str">
        <f>IF(ISBLANK(Base!$D33)," ",Base!$B33)</f>
        <v xml:space="preserve"> </v>
      </c>
      <c r="L51" s="10" t="str">
        <f>IF(ISBLANK(Base!$D33)," ",Base!$C33)</f>
        <v xml:space="preserve"> </v>
      </c>
      <c r="M51" s="1" t="str">
        <f>IF(ISBLANK(Base!$O33)," ",Base!$O33/$D$3)</f>
        <v xml:space="preserve"> </v>
      </c>
      <c r="P51" s="10" t="str">
        <f>IF(ISBLANK(Base!$D33)," ",Base!$B33)</f>
        <v xml:space="preserve"> </v>
      </c>
      <c r="Q51" s="10" t="str">
        <f>IF(ISBLANK(Base!$D33)," ",Base!$C33)</f>
        <v xml:space="preserve"> </v>
      </c>
      <c r="R51" s="1" t="str">
        <f>IF(ISBLANK(Base!$N33)," ",Base!$N33)</f>
        <v xml:space="preserve"> </v>
      </c>
      <c r="S51" s="1" t="str">
        <f>IF(ISBLANK(Base!$O33)," ",Base!$O33)</f>
        <v xml:space="preserve"> </v>
      </c>
      <c r="T51" s="59" t="e">
        <f>IF(ISBLANK(Base!$D52)," ",S51/R51)</f>
        <v>#VALUE!</v>
      </c>
      <c r="U51" s="11"/>
      <c r="V51" s="11"/>
      <c r="W51" s="57"/>
    </row>
    <row r="52" spans="1:23" x14ac:dyDescent="0.25">
      <c r="A52" s="35" t="str">
        <f>IF(ISBLANK(Base!$D24)," ",Base!$B24)</f>
        <v>Europe</v>
      </c>
      <c r="B52" s="35" t="str">
        <f>IF(ISBLANK(Base!$D24)," ",Base!$C24)</f>
        <v>Julian alps trail</v>
      </c>
      <c r="C52" s="61"/>
      <c r="F52" s="11" t="str">
        <f>IF(ISBLANK(Base!$D44)," ",Base!$B44)</f>
        <v>Amérique</v>
      </c>
      <c r="G52" s="11" t="str">
        <f>IF(ISBLANK(Base!$D44)," ",Base!$C44)</f>
        <v>Valhöll Argentina</v>
      </c>
      <c r="H52" s="1" t="str">
        <f>IF(ISBLANK(Base!$P44)," ",Base!$P44/$D$3)</f>
        <v xml:space="preserve"> </v>
      </c>
      <c r="K52" s="11" t="str">
        <f>IF(ISBLANK(Base!$D44)," ",Base!$B44)</f>
        <v>Amérique</v>
      </c>
      <c r="L52" s="11" t="str">
        <f>IF(ISBLANK(Base!$D44)," ",Base!$C44)</f>
        <v>Valhöll Argentina</v>
      </c>
      <c r="M52" s="1" t="str">
        <f>IF(ISBLANK(Base!$O44)," ",Base!$O44/$D$3)</f>
        <v xml:space="preserve"> </v>
      </c>
      <c r="P52" s="11" t="str">
        <f>IF(ISBLANK(Base!$D44)," ",Base!$B44)</f>
        <v>Amérique</v>
      </c>
      <c r="Q52" s="11" t="str">
        <f>IF(ISBLANK(Base!$D44)," ",Base!$C44)</f>
        <v>Valhöll Argentina</v>
      </c>
      <c r="R52" s="1" t="str">
        <f>IF(ISBLANK(Base!$N44)," ",Base!$N44)</f>
        <v xml:space="preserve"> </v>
      </c>
      <c r="S52" s="1" t="str">
        <f>IF(ISBLANK(Base!$O44)," ",Base!$O44)</f>
        <v xml:space="preserve"> </v>
      </c>
      <c r="T52" s="59" t="e">
        <f>IF(ISBLANK(Base!$D53)," ",S52/R52)</f>
        <v>#VALUE!</v>
      </c>
      <c r="U52" s="11"/>
      <c r="V52" s="11"/>
      <c r="W52" s="57"/>
    </row>
    <row r="53" spans="1:23" x14ac:dyDescent="0.25">
      <c r="A53" s="11" t="str">
        <f>IF(ISBLANK(Base!$D44)," ",Base!$B44)</f>
        <v>Amérique</v>
      </c>
      <c r="B53" s="11" t="str">
        <f>IF(ISBLANK(Base!$D44)," ",Base!$C44)</f>
        <v>Valhöll Argentina</v>
      </c>
      <c r="C53" s="61"/>
      <c r="F53" s="11" t="str">
        <f>IF(ISBLANK(Base!$D45)," ",Base!$B45)</f>
        <v xml:space="preserve"> </v>
      </c>
      <c r="G53" s="11" t="str">
        <f>IF(ISBLANK(Base!$D45)," ",Base!$C45)</f>
        <v xml:space="preserve"> </v>
      </c>
      <c r="H53" s="1" t="str">
        <f>IF(ISBLANK(Base!$P45)," ",Base!$P45/$D$3)</f>
        <v xml:space="preserve"> </v>
      </c>
      <c r="K53" s="11" t="str">
        <f>IF(ISBLANK(Base!$D45)," ",Base!$B45)</f>
        <v xml:space="preserve"> </v>
      </c>
      <c r="L53" s="11" t="str">
        <f>IF(ISBLANK(Base!$D45)," ",Base!$C45)</f>
        <v xml:space="preserve"> </v>
      </c>
      <c r="M53" s="1" t="str">
        <f>IF(ISBLANK(Base!$O45)," ",Base!$O45/$D$3)</f>
        <v xml:space="preserve"> </v>
      </c>
      <c r="P53" s="11" t="str">
        <f>IF(ISBLANK(Base!$D45)," ",Base!$B45)</f>
        <v xml:space="preserve"> </v>
      </c>
      <c r="Q53" s="11" t="str">
        <f>IF(ISBLANK(Base!$D45)," ",Base!$C45)</f>
        <v xml:space="preserve"> </v>
      </c>
      <c r="R53" s="1" t="str">
        <f>IF(ISBLANK(Base!$N45)," ",Base!$N45)</f>
        <v xml:space="preserve"> </v>
      </c>
      <c r="S53" s="1" t="str">
        <f>IF(ISBLANK(Base!$O45)," ",Base!$O45)</f>
        <v xml:space="preserve"> </v>
      </c>
      <c r="T53" s="59" t="e">
        <f>IF(ISBLANK(Base!$D55)," ",S53/R53)</f>
        <v>#VALUE!</v>
      </c>
      <c r="U53" s="11"/>
      <c r="V53" s="11"/>
      <c r="W53" s="57"/>
    </row>
    <row r="54" spans="1:23" x14ac:dyDescent="0.25">
      <c r="A54" s="11" t="str">
        <f>IF(ISBLANK(Base!$D46)," ",Base!$B46)</f>
        <v>Amérique</v>
      </c>
      <c r="B54" s="11" t="str">
        <f>IF(ISBLANK(Base!$D46)," ",Base!$C46)</f>
        <v>Speedgoat mountain races</v>
      </c>
      <c r="C54" s="61"/>
      <c r="F54" s="11" t="str">
        <f>IF(ISBLANK(Base!$D46)," ",Base!$B46)</f>
        <v>Amérique</v>
      </c>
      <c r="G54" s="11" t="str">
        <f>IF(ISBLANK(Base!$D46)," ",Base!$C46)</f>
        <v>Speedgoat mountain races</v>
      </c>
      <c r="H54" s="1" t="str">
        <f>IF(ISBLANK(Base!$P46)," ",Base!$P46/$D$3)</f>
        <v xml:space="preserve"> </v>
      </c>
      <c r="K54" s="11" t="str">
        <f>IF(ISBLANK(Base!$D46)," ",Base!$B46)</f>
        <v>Amérique</v>
      </c>
      <c r="L54" s="11" t="str">
        <f>IF(ISBLANK(Base!$D46)," ",Base!$C46)</f>
        <v>Speedgoat mountain races</v>
      </c>
      <c r="M54" s="1" t="str">
        <f>IF(ISBLANK(Base!$O46)," ",Base!$O46/$D$3)</f>
        <v xml:space="preserve"> </v>
      </c>
      <c r="P54" s="11" t="str">
        <f>IF(ISBLANK(Base!$D46)," ",Base!$B46)</f>
        <v>Amérique</v>
      </c>
      <c r="Q54" s="11" t="str">
        <f>IF(ISBLANK(Base!$D46)," ",Base!$C46)</f>
        <v>Speedgoat mountain races</v>
      </c>
      <c r="R54" s="1" t="str">
        <f>IF(ISBLANK(Base!$N46)," ",Base!$N46)</f>
        <v xml:space="preserve"> </v>
      </c>
      <c r="S54" s="1" t="str">
        <f>IF(ISBLANK(Base!$O46)," ",Base!$O46)</f>
        <v xml:space="preserve"> </v>
      </c>
      <c r="T54" s="59" t="e">
        <f>IF(ISBLANK(Base!$D10)," ",S54/R54)</f>
        <v>#VALUE!</v>
      </c>
      <c r="U54" s="11"/>
      <c r="V54" s="11"/>
      <c r="W54" s="57"/>
    </row>
    <row r="55" spans="1:23" x14ac:dyDescent="0.25">
      <c r="A55" s="11" t="str">
        <f>IF(ISBLANK(Base!$D47)," ",Base!$B47)</f>
        <v>Amérique</v>
      </c>
      <c r="B55" s="11" t="str">
        <f>IF(ISBLANK(Base!$D47)," ",Base!$C47)</f>
        <v>Speedgoat mountain races</v>
      </c>
      <c r="C55" s="61"/>
      <c r="F55" s="11" t="str">
        <f>IF(ISBLANK(Base!$D47)," ",Base!$B47)</f>
        <v>Amérique</v>
      </c>
      <c r="G55" s="11" t="str">
        <f>IF(ISBLANK(Base!$D47)," ",Base!$C47)</f>
        <v>Speedgoat mountain races</v>
      </c>
      <c r="H55" s="1" t="str">
        <f>IF(ISBLANK(Base!$P47)," ",Base!$P47/$D$3)</f>
        <v xml:space="preserve"> </v>
      </c>
      <c r="K55" s="11" t="str">
        <f>IF(ISBLANK(Base!$D47)," ",Base!$B47)</f>
        <v>Amérique</v>
      </c>
      <c r="L55" s="11" t="str">
        <f>IF(ISBLANK(Base!$D47)," ",Base!$C47)</f>
        <v>Speedgoat mountain races</v>
      </c>
      <c r="M55" s="1" t="str">
        <f>IF(ISBLANK(Base!$O47)," ",Base!$O47/$D$3)</f>
        <v xml:space="preserve"> </v>
      </c>
      <c r="P55" s="11" t="str">
        <f>IF(ISBLANK(Base!$D47)," ",Base!$B47)</f>
        <v>Amérique</v>
      </c>
      <c r="Q55" s="11" t="str">
        <f>IF(ISBLANK(Base!$D47)," ",Base!$C47)</f>
        <v>Speedgoat mountain races</v>
      </c>
      <c r="R55" s="1" t="str">
        <f>IF(ISBLANK(Base!$N47)," ",Base!$N47)</f>
        <v xml:space="preserve"> </v>
      </c>
      <c r="S55" s="1" t="str">
        <f>IF(ISBLANK(Base!$O47)," ",Base!$O47)</f>
        <v xml:space="preserve"> </v>
      </c>
      <c r="T55" s="59" t="e">
        <f>IF(ISBLANK(Base!$D39)," ",S55/R55)</f>
        <v>#VALUE!</v>
      </c>
      <c r="U55" s="11"/>
      <c r="V55" s="11"/>
      <c r="W55" s="57"/>
    </row>
    <row r="56" spans="1:23" x14ac:dyDescent="0.25">
      <c r="A56" s="11" t="str">
        <f>IF(ISBLANK(Base!$D49)," ",Base!$B49)</f>
        <v>Amérique</v>
      </c>
      <c r="B56" s="11" t="str">
        <f>IF(ISBLANK(Base!$D49)," ",Base!$C49)</f>
        <v>Paraty Brazil</v>
      </c>
      <c r="C56" s="61"/>
      <c r="F56" s="11" t="str">
        <f>IF(ISBLANK(Base!$D49)," ",Base!$B49)</f>
        <v>Amérique</v>
      </c>
      <c r="G56" s="11" t="str">
        <f>IF(ISBLANK(Base!$D49)," ",Base!$C49)</f>
        <v>Paraty Brazil</v>
      </c>
      <c r="H56" s="1" t="str">
        <f>IF(ISBLANK(Base!$P49)," ",Base!$P49/$D$3)</f>
        <v xml:space="preserve"> </v>
      </c>
      <c r="K56" s="11" t="str">
        <f>IF(ISBLANK(Base!$D49)," ",Base!$B49)</f>
        <v>Amérique</v>
      </c>
      <c r="L56" s="11" t="str">
        <f>IF(ISBLANK(Base!$D49)," ",Base!$C49)</f>
        <v>Paraty Brazil</v>
      </c>
      <c r="M56" s="1" t="str">
        <f>IF(ISBLANK(Base!$O49)," ",Base!$O49/$D$3)</f>
        <v xml:space="preserve"> </v>
      </c>
      <c r="P56" s="11" t="str">
        <f>IF(ISBLANK(Base!$D49)," ",Base!$B49)</f>
        <v>Amérique</v>
      </c>
      <c r="Q56" s="11" t="str">
        <f>IF(ISBLANK(Base!$D49)," ",Base!$C49)</f>
        <v>Paraty Brazil</v>
      </c>
      <c r="R56" s="1" t="str">
        <f>IF(ISBLANK(Base!$N49)," ",Base!$N49)</f>
        <v xml:space="preserve"> </v>
      </c>
      <c r="S56" s="1" t="str">
        <f>IF(ISBLANK(Base!$O49)," ",Base!$O49)</f>
        <v xml:space="preserve"> </v>
      </c>
      <c r="T56" s="59" t="e">
        <f>IF(ISBLANK(Base!$D47)," ",S56/R56)</f>
        <v>#VALUE!</v>
      </c>
      <c r="U56" s="11"/>
      <c r="V56" s="11"/>
      <c r="W56" s="57"/>
    </row>
    <row r="57" spans="1:23" x14ac:dyDescent="0.25">
      <c r="A57" s="11" t="str">
        <f>IF(ISBLANK(Base!$D52)," ",Base!$B52)</f>
        <v>Amérique</v>
      </c>
      <c r="B57" s="11" t="str">
        <f>IF(ISBLANK(Base!$D52)," ",Base!$C52)</f>
        <v>Puerto Vallarta Mexico</v>
      </c>
      <c r="C57" s="61"/>
      <c r="F57" s="11" t="str">
        <f>IF(ISBLANK(Base!$D52)," ",Base!$B52)</f>
        <v>Amérique</v>
      </c>
      <c r="G57" s="11" t="str">
        <f>IF(ISBLANK(Base!$D52)," ",Base!$C52)</f>
        <v>Puerto Vallarta Mexico</v>
      </c>
      <c r="H57" s="1" t="str">
        <f>IF(ISBLANK(Base!$P52)," ",Base!$P52/$D$3)</f>
        <v xml:space="preserve"> </v>
      </c>
      <c r="K57" s="11" t="str">
        <f>IF(ISBLANK(Base!$D52)," ",Base!$B52)</f>
        <v>Amérique</v>
      </c>
      <c r="L57" s="11" t="str">
        <f>IF(ISBLANK(Base!$D52)," ",Base!$C52)</f>
        <v>Puerto Vallarta Mexico</v>
      </c>
      <c r="M57" s="1" t="str">
        <f>IF(ISBLANK(Base!$O52)," ",Base!$O52/$D$3)</f>
        <v xml:space="preserve"> </v>
      </c>
      <c r="P57" s="11" t="str">
        <f>IF(ISBLANK(Base!$D52)," ",Base!$B52)</f>
        <v>Amérique</v>
      </c>
      <c r="Q57" s="11" t="str">
        <f>IF(ISBLANK(Base!$D52)," ",Base!$C52)</f>
        <v>Puerto Vallarta Mexico</v>
      </c>
      <c r="R57" s="1" t="str">
        <f>IF(ISBLANK(Base!$N52)," ",Base!$N52)</f>
        <v xml:space="preserve"> </v>
      </c>
      <c r="S57" s="1" t="str">
        <f>IF(ISBLANK(Base!$O52)," ",Base!$O52)</f>
        <v xml:space="preserve"> </v>
      </c>
      <c r="T57" s="59" t="e">
        <f>IF(ISBLANK(Base!$D9)," ",S57/R57)</f>
        <v>#VALUE!</v>
      </c>
      <c r="U57" s="11"/>
      <c r="V57" s="11"/>
      <c r="W57" s="57"/>
    </row>
    <row r="58" spans="1:23" x14ac:dyDescent="0.25">
      <c r="A58" s="11" t="str">
        <f>IF(ISBLANK(Base!$D56)," ",Base!$B56)</f>
        <v>Amérique</v>
      </c>
      <c r="B58" s="11" t="str">
        <f>IF(ISBLANK(Base!$D56)," ",Base!$C56)</f>
        <v>Quito Trail Ecuador</v>
      </c>
      <c r="C58" s="61"/>
      <c r="F58" s="11" t="str">
        <f>IF(ISBLANK(Base!$D56)," ",Base!$B56)</f>
        <v>Amérique</v>
      </c>
      <c r="G58" s="11" t="str">
        <f>IF(ISBLANK(Base!$D56)," ",Base!$C56)</f>
        <v>Quito Trail Ecuador</v>
      </c>
      <c r="H58" s="1" t="str">
        <f>IF(ISBLANK(Base!$P56)," ",Base!$P56/$D$3)</f>
        <v xml:space="preserve"> </v>
      </c>
      <c r="K58" s="11" t="str">
        <f>IF(ISBLANK(Base!$D56)," ",Base!$B56)</f>
        <v>Amérique</v>
      </c>
      <c r="L58" s="11" t="str">
        <f>IF(ISBLANK(Base!$D56)," ",Base!$C56)</f>
        <v>Quito Trail Ecuador</v>
      </c>
      <c r="M58" s="1" t="str">
        <f>IF(ISBLANK(Base!$O56)," ",Base!$O56/$D$3)</f>
        <v xml:space="preserve"> </v>
      </c>
      <c r="P58" s="11" t="str">
        <f>IF(ISBLANK(Base!$D56)," ",Base!$B56)</f>
        <v>Amérique</v>
      </c>
      <c r="Q58" s="11" t="str">
        <f>IF(ISBLANK(Base!$D56)," ",Base!$C56)</f>
        <v>Quito Trail Ecuador</v>
      </c>
      <c r="R58" s="1" t="str">
        <f>IF(ISBLANK(Base!$N56)," ",Base!$N56)</f>
        <v xml:space="preserve"> </v>
      </c>
      <c r="S58" s="1" t="str">
        <f>IF(ISBLANK(Base!$O56)," ",Base!$O56)</f>
        <v xml:space="preserve"> </v>
      </c>
      <c r="T58" s="59" t="e">
        <f>IF(ISBLANK(Base!$D13)," ",S58/R58)</f>
        <v>#VALUE!</v>
      </c>
      <c r="U58" s="11"/>
      <c r="V58" s="11"/>
      <c r="W58" s="57"/>
    </row>
    <row r="59" spans="1:23" x14ac:dyDescent="0.25">
      <c r="B59"/>
    </row>
  </sheetData>
  <autoFilter ref="F4:H58" xr:uid="{9C7EFBBA-BA52-499D-A740-146603029652}">
    <sortState xmlns:xlrd2="http://schemas.microsoft.com/office/spreadsheetml/2017/richdata2" ref="F5:H58">
      <sortCondition ref="H4:H58"/>
    </sortState>
  </autoFilter>
  <mergeCells count="1">
    <mergeCell ref="B1:X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CFAC-B146-4F80-8B41-C472DDA7BB42}">
  <sheetPr>
    <tabColor rgb="FFFF0000"/>
  </sheetPr>
  <dimension ref="A1:Y59"/>
  <sheetViews>
    <sheetView topLeftCell="G1" workbookViewId="0">
      <selection activeCell="L11" sqref="L11"/>
    </sheetView>
  </sheetViews>
  <sheetFormatPr baseColWidth="10" defaultRowHeight="15" x14ac:dyDescent="0.25"/>
  <cols>
    <col min="2" max="2" width="36.7109375" style="2" bestFit="1" customWidth="1"/>
    <col min="4" max="4" width="2" bestFit="1" customWidth="1"/>
    <col min="5" max="5" width="3.140625" bestFit="1" customWidth="1"/>
    <col min="7" max="7" width="36.7109375" bestFit="1" customWidth="1"/>
    <col min="9" max="9" width="2" bestFit="1" customWidth="1"/>
    <col min="10" max="10" width="3.140625" bestFit="1" customWidth="1"/>
    <col min="11" max="11" width="9.85546875" bestFit="1" customWidth="1"/>
    <col min="12" max="12" width="36.7109375" bestFit="1" customWidth="1"/>
    <col min="14" max="14" width="2" bestFit="1" customWidth="1"/>
    <col min="15" max="15" width="3.140625" bestFit="1" customWidth="1"/>
    <col min="16" max="16" width="9.85546875" bestFit="1" customWidth="1"/>
    <col min="17" max="17" width="43.42578125" bestFit="1" customWidth="1"/>
    <col min="20" max="20" width="12.5703125" bestFit="1" customWidth="1"/>
    <col min="21" max="21" width="9.85546875" bestFit="1" customWidth="1"/>
    <col min="22" max="22" width="38.28515625" bestFit="1" customWidth="1"/>
    <col min="23" max="23" width="11.42578125" style="56"/>
    <col min="24" max="24" width="2" bestFit="1" customWidth="1"/>
    <col min="25" max="25" width="3.140625" bestFit="1" customWidth="1"/>
    <col min="28" max="28" width="18.28515625" customWidth="1"/>
  </cols>
  <sheetData>
    <row r="1" spans="1:25" ht="23.25" x14ac:dyDescent="0.25">
      <c r="B1" s="120" t="s">
        <v>95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25" ht="23.25" x14ac:dyDescent="0.35">
      <c r="B2" s="58" t="s">
        <v>24</v>
      </c>
      <c r="C2" s="58"/>
      <c r="D2" s="58"/>
      <c r="E2" s="58"/>
      <c r="F2" s="14"/>
      <c r="G2" s="14" t="s">
        <v>25</v>
      </c>
      <c r="H2" s="14"/>
      <c r="I2" s="14"/>
      <c r="J2" s="14"/>
      <c r="K2" s="14"/>
      <c r="L2" s="14" t="s">
        <v>62</v>
      </c>
      <c r="M2" s="14"/>
      <c r="N2" s="14"/>
      <c r="O2" s="14"/>
      <c r="P2" s="14"/>
      <c r="Q2" s="14" t="s">
        <v>63</v>
      </c>
      <c r="R2" s="14"/>
      <c r="S2" s="14"/>
      <c r="T2" s="14"/>
      <c r="U2" s="14"/>
      <c r="V2" s="14" t="s">
        <v>93</v>
      </c>
      <c r="W2" s="60"/>
      <c r="X2" s="14"/>
      <c r="Y2" s="14"/>
    </row>
    <row r="3" spans="1:25" x14ac:dyDescent="0.25">
      <c r="B3" s="2" t="str">
        <f>IF(ISBLANK(Base!$C1)," ",Base!$C1)</f>
        <v xml:space="preserve"> </v>
      </c>
      <c r="C3" s="1" t="str">
        <f>IF(ISBLANK(Base!$S1)," ",Base!$S1)</f>
        <v>100M</v>
      </c>
      <c r="D3" s="1">
        <f>IF(ISBLANK(Base!$T1)," ",Base!$T1)</f>
        <v>4</v>
      </c>
      <c r="E3" s="1" t="str">
        <f>IF(ISBLANK(Base!$K1)," ",Base!$K1)</f>
        <v>RS</v>
      </c>
      <c r="G3" s="2" t="str">
        <f>IF(ISBLANK(Base!$C1)," ",Base!$C1)</f>
        <v xml:space="preserve"> </v>
      </c>
      <c r="H3" s="1" t="str">
        <f>IF(ISBLANK(Base!$S1)," ",Base!$S1)</f>
        <v>100M</v>
      </c>
      <c r="I3" s="1">
        <f>IF(ISBLANK(Base!$T1)," ",Base!$T1)</f>
        <v>4</v>
      </c>
      <c r="J3" s="1" t="str">
        <f>IF(ISBLANK(Base!$K1)," ",Base!$K1)</f>
        <v>RS</v>
      </c>
      <c r="L3" s="2" t="str">
        <f>IF(ISBLANK(Base!$C1)," ",Base!$C1)</f>
        <v xml:space="preserve"> </v>
      </c>
      <c r="M3" s="1" t="str">
        <f>IF(ISBLANK(Base!$S1)," ",Base!$S1)</f>
        <v>100M</v>
      </c>
      <c r="N3" s="1">
        <f>IF(ISBLANK(Base!$T1)," ",Base!$T1)</f>
        <v>4</v>
      </c>
      <c r="O3" s="1" t="str">
        <f>IF(ISBLANK(Base!$K1)," ",Base!$K1)</f>
        <v>RS</v>
      </c>
      <c r="Q3" s="2" t="str">
        <f>IF(ISBLANK(Base!$C1)," ",Base!$C1)</f>
        <v xml:space="preserve"> </v>
      </c>
      <c r="R3" s="1" t="str">
        <f>IF(ISBLANK(Base!$S1)," ",Base!$S1)</f>
        <v>100M</v>
      </c>
      <c r="S3" s="1">
        <f>IF(ISBLANK(Base!$T1)," ",Base!$T1)</f>
        <v>4</v>
      </c>
      <c r="T3" s="1" t="str">
        <f>IF(ISBLANK(Base!$K1)," ",Base!$K1)</f>
        <v>RS</v>
      </c>
      <c r="V3" s="2" t="str">
        <f>IF(ISBLANK(Base!$C1)," ",Base!$C1)</f>
        <v xml:space="preserve"> </v>
      </c>
      <c r="W3" s="1" t="str">
        <f>IF(ISBLANK(Base!$S1)," ",Base!$S1)</f>
        <v>100M</v>
      </c>
      <c r="X3" s="1">
        <f>IF(ISBLANK(Base!$T1)," ",Base!$T1)</f>
        <v>4</v>
      </c>
      <c r="Y3" s="1" t="str">
        <f>IF(ISBLANK(Base!$K1)," ",Base!$K1)</f>
        <v>RS</v>
      </c>
    </row>
    <row r="4" spans="1:25" x14ac:dyDescent="0.25">
      <c r="A4" s="12"/>
      <c r="B4" s="12" t="str">
        <f>IF(ISBLANK(Base!C2)," ",Base!C2)</f>
        <v>Course</v>
      </c>
      <c r="C4" s="1" t="str">
        <f>IF(ISBLANK(Base!$D2)," ",Base!$D2)</f>
        <v>Distance</v>
      </c>
      <c r="F4" s="12"/>
      <c r="G4" s="12" t="str">
        <f>IF(ISBLANK(Base!C2)," ",Base!C2)</f>
        <v>Course</v>
      </c>
      <c r="H4" s="1" t="str">
        <f>IF(ISBLANK(Base!$F2)," ",Base!$F2)</f>
        <v>Prix</v>
      </c>
      <c r="K4" s="12"/>
      <c r="L4" s="12" t="s">
        <v>7</v>
      </c>
      <c r="M4" s="1" t="str">
        <f>IF(ISBLANK(Base!$E2)," ",Base!$E2)</f>
        <v>D+</v>
      </c>
      <c r="P4" s="12"/>
      <c r="Q4" s="12" t="str">
        <f>IF(ISBLANK(Base!U2)," ",Base!U2)</f>
        <v>Prix</v>
      </c>
      <c r="R4" s="1" t="str">
        <f>IF(ISBLANK(Base!$D2)," ",Base!$D2)</f>
        <v>Distance</v>
      </c>
      <c r="S4" s="1" t="str">
        <f>IF(ISBLANK(Base!$E2)," ",Base!$E2)</f>
        <v>D+</v>
      </c>
      <c r="T4" s="1" t="s">
        <v>66</v>
      </c>
      <c r="U4" s="12"/>
      <c r="V4" s="12" t="str">
        <f>IF(ISBLANK(Base!Y2)," ",Base!Y2)</f>
        <v xml:space="preserve"> </v>
      </c>
      <c r="W4" s="57" t="s">
        <v>94</v>
      </c>
    </row>
    <row r="5" spans="1:25" x14ac:dyDescent="0.25">
      <c r="A5" s="11" t="str">
        <f>IF(ISBLANK(Base!$D42)," ",Base!$B42)</f>
        <v>Amérique</v>
      </c>
      <c r="B5" s="11" t="str">
        <f>IF(ISBLANK(Base!$D42)," ",Base!$C42)</f>
        <v>Canyons endurance run (MAJOR =*2 RS)</v>
      </c>
      <c r="C5" s="61">
        <f>IF(ISBLANK(Base!$S42)," ",Base!$S42/$D$3/2)</f>
        <v>20</v>
      </c>
      <c r="F5" s="35" t="str">
        <f>IF(ISBLANK(Base!$D6)," ",Base!$B6)</f>
        <v>Europe</v>
      </c>
      <c r="G5" s="35" t="str">
        <f>IF(ISBLANK(Base!$D6)," ",Base!$C6)</f>
        <v>Val d'Aran (MAJOR =*2 RS)</v>
      </c>
      <c r="H5" s="1">
        <f>IF(ISBLANK(Base!$U6)," ",Base!$U6/$D$3/2)</f>
        <v>30</v>
      </c>
      <c r="K5" s="35" t="str">
        <f>IF(ISBLANK(Base!$D19)," ",Base!$B19)</f>
        <v>Europe</v>
      </c>
      <c r="L5" s="35" t="str">
        <f>IF(ISBLANK(Base!$D19)," ",Base!$C19)</f>
        <v>Kullamanen</v>
      </c>
      <c r="M5" s="1">
        <f>IF(ISBLANK(Base!$T19)," ",Base!$T19/$D$3)</f>
        <v>647.5</v>
      </c>
      <c r="P5" s="35" t="str">
        <f>IF(ISBLANK(Base!$D19)," ",Base!$B19)</f>
        <v>Europe</v>
      </c>
      <c r="Q5" s="35" t="str">
        <f>IF(ISBLANK(Base!$D19)," ",Base!$C19)</f>
        <v>Kullamanen</v>
      </c>
      <c r="R5" s="1">
        <f>IF(ISBLANK(Base!$S19)," ",Base!$S19)</f>
        <v>161</v>
      </c>
      <c r="S5" s="1">
        <f>IF(ISBLANK(Base!$T19)," ",Base!$T19)</f>
        <v>2590</v>
      </c>
      <c r="T5" s="59">
        <f>IF(ISBLANK(Base!$D4)," ",S5/R5)</f>
        <v>16.086956521739129</v>
      </c>
      <c r="U5" s="37" t="str">
        <f>IF(ISBLANK(Base!$D38)," ",Base!$B38)</f>
        <v>Asie</v>
      </c>
      <c r="V5" s="37" t="str">
        <f>IF(ISBLANK(Base!$D38)," ",Base!$C38)</f>
        <v>Doi Inthanon thailand (MAJOR =*2 RS)</v>
      </c>
      <c r="W5" s="57">
        <f>IF(ISBLANK(Base!$W38)," ",Base!$W38)</f>
        <v>0.33333333333333331</v>
      </c>
    </row>
    <row r="6" spans="1:25" x14ac:dyDescent="0.25">
      <c r="A6" s="35" t="str">
        <f>IF(ISBLANK(Base!$D6)," ",Base!$B6)</f>
        <v>Europe</v>
      </c>
      <c r="B6" s="35" t="str">
        <f>IF(ISBLANK(Base!$D6)," ",Base!$C6)</f>
        <v>Val d'Aran (MAJOR =*2 RS)</v>
      </c>
      <c r="C6" s="61">
        <f>IF(ISBLANK(Base!$S6)," ",Base!$S6/$D$3/2)</f>
        <v>20.375</v>
      </c>
      <c r="F6" s="37" t="str">
        <f>IF(ISBLANK(Base!$D38)," ",Base!$B38)</f>
        <v>Asie</v>
      </c>
      <c r="G6" s="37" t="str">
        <f>IF(ISBLANK(Base!$D38)," ",Base!$C38)</f>
        <v>Doi Inthanon thailand (MAJOR =*2 RS)</v>
      </c>
      <c r="H6" s="1">
        <f>IF(ISBLANK(Base!$U38)," ",Base!$U38/$D$3/2)</f>
        <v>37.5</v>
      </c>
      <c r="K6" s="11" t="str">
        <f>IF(ISBLANK(Base!$D42)," ",Base!$B42)</f>
        <v>Amérique</v>
      </c>
      <c r="L6" s="11" t="str">
        <f>IF(ISBLANK(Base!$D42)," ",Base!$C42)</f>
        <v>Canyons endurance run (MAJOR =*2 RS)</v>
      </c>
      <c r="M6" s="1">
        <f>IF(ISBLANK(Base!$T42)," ",Base!$T42/$D$3/2)</f>
        <v>647.625</v>
      </c>
      <c r="P6" s="36" t="str">
        <f>IF(ISBLANK(Base!$D29)," ",Base!$B29)</f>
        <v>Oceanie</v>
      </c>
      <c r="Q6" s="36" t="str">
        <f>IF(ISBLANK(Base!$D29)," ",Base!$C29)</f>
        <v>Tarawera Ultramarathon</v>
      </c>
      <c r="R6" s="1">
        <f>IF(ISBLANK(Base!$S29)," ",Base!$S29)</f>
        <v>162</v>
      </c>
      <c r="S6" s="1">
        <f>IF(ISBLANK(Base!$T29)," ",Base!$T29)</f>
        <v>3830</v>
      </c>
      <c r="T6" s="59">
        <f>IF(ISBLANK(Base!$D35)," ",S6/R6)</f>
        <v>23.641975308641975</v>
      </c>
      <c r="U6" s="11" t="str">
        <f>IF(ISBLANK(Base!$D50)," ",Base!$B50)</f>
        <v>Amérique</v>
      </c>
      <c r="V6" s="11" t="str">
        <f>IF(ISBLANK(Base!$D50)," ",Base!$C50)</f>
        <v>Grindstone trail running festival</v>
      </c>
      <c r="W6" s="57">
        <f>IF(ISBLANK(Base!$W50)," ",Base!$W50)</f>
        <v>0.23076923076923078</v>
      </c>
    </row>
    <row r="7" spans="1:25" x14ac:dyDescent="0.25">
      <c r="A7" s="37" t="str">
        <f>IF(ISBLANK(Base!$D38)," ",Base!$B38)</f>
        <v>Asie</v>
      </c>
      <c r="B7" s="37" t="str">
        <f>IF(ISBLANK(Base!$D38)," ",Base!$C38)</f>
        <v>Doi Inthanon thailand (MAJOR =*2 RS)</v>
      </c>
      <c r="C7" s="61">
        <f>IF(ISBLANK(Base!$S38)," ",Base!$S38/$D$3/2)</f>
        <v>21.875</v>
      </c>
      <c r="F7" s="35" t="str">
        <f>IF(ISBLANK(Base!$D4)," ",Base!$B4)</f>
        <v>Europe</v>
      </c>
      <c r="G7" s="35" t="str">
        <f>IF(ISBLANK(Base!$D4)," ",Base!$C4)</f>
        <v>Restonica</v>
      </c>
      <c r="H7" s="1">
        <f>IF(ISBLANK(Base!$U4)," ",Base!$U4/$D$3)</f>
        <v>38.75</v>
      </c>
      <c r="K7" s="36" t="str">
        <f>IF(ISBLANK(Base!$D29)," ",Base!$B29)</f>
        <v>Oceanie</v>
      </c>
      <c r="L7" s="36" t="str">
        <f>IF(ISBLANK(Base!$D29)," ",Base!$C29)</f>
        <v>Tarawera Ultramarathon</v>
      </c>
      <c r="M7" s="1">
        <f>IF(ISBLANK(Base!$T29)," ",Base!$T29/$D$3)</f>
        <v>957.5</v>
      </c>
      <c r="P7" s="36" t="str">
        <f>IF(ISBLANK(Base!$D31)," ",Base!$B31)</f>
        <v>Oceanie</v>
      </c>
      <c r="Q7" s="36" t="str">
        <f>IF(ISBLANK(Base!$D31)," ",Base!$C31)</f>
        <v>Ultra trail Kosciuszko</v>
      </c>
      <c r="R7" s="1">
        <f>IF(ISBLANK(Base!$S31)," ",Base!$S31)</f>
        <v>164</v>
      </c>
      <c r="S7" s="1">
        <f>IF(ISBLANK(Base!$T31)," ",Base!$T31)</f>
        <v>4740</v>
      </c>
      <c r="T7" s="59">
        <f>IF(ISBLANK(Base!$D49)," ",S7/R7)</f>
        <v>28.902439024390244</v>
      </c>
      <c r="U7" s="35" t="str">
        <f>IF(ISBLANK(Base!$D9)," ",Base!$B9)</f>
        <v>Europe</v>
      </c>
      <c r="V7" s="35" t="str">
        <f>IF(ISBLANK(Base!$D9)," ",Base!$C9)</f>
        <v>Wildstrubel</v>
      </c>
      <c r="W7" s="57">
        <f>IF(ISBLANK(Base!$W9)," ",Base!$W9)</f>
        <v>0.1761904761904762</v>
      </c>
    </row>
    <row r="8" spans="1:25" x14ac:dyDescent="0.25">
      <c r="A8" s="35" t="str">
        <f>IF(ISBLANK(Base!$D4)," ",Base!$B4)</f>
        <v>Europe</v>
      </c>
      <c r="B8" s="35" t="str">
        <f>IF(ISBLANK(Base!$D4)," ",Base!$C4)</f>
        <v>Restonica</v>
      </c>
      <c r="C8" s="61">
        <f>IF(ISBLANK(Base!$S4)," ",Base!$S4/$D$3)</f>
        <v>26.5</v>
      </c>
      <c r="F8" s="35" t="str">
        <f>IF(ISBLANK(Base!$D23)," ",Base!$B23)</f>
        <v>Europe</v>
      </c>
      <c r="G8" s="35" t="str">
        <f>IF(ISBLANK(Base!$D23)," ",Base!$C23)</f>
        <v>Julian alps trail</v>
      </c>
      <c r="H8" s="1">
        <f>IF(ISBLANK(Base!$U23)," ",Base!$U23/$D$3)</f>
        <v>43.75</v>
      </c>
      <c r="K8" s="36" t="str">
        <f>IF(ISBLANK(Base!$D31)," ",Base!$B31)</f>
        <v>Oceanie</v>
      </c>
      <c r="L8" s="36" t="str">
        <f>IF(ISBLANK(Base!$D31)," ",Base!$C31)</f>
        <v>Ultra trail Kosciuszko</v>
      </c>
      <c r="M8" s="1">
        <f>IF(ISBLANK(Base!$T31)," ",Base!$T31/$D$3)</f>
        <v>1185</v>
      </c>
      <c r="P8" s="11" t="str">
        <f>IF(ISBLANK(Base!$D54)," ",Base!$B54)</f>
        <v>Amérique</v>
      </c>
      <c r="Q8" s="11" t="str">
        <f>IF(ISBLANK(Base!$D54)," ",Base!$C54)</f>
        <v>Kodiak</v>
      </c>
      <c r="R8" s="1">
        <f>IF(ISBLANK(Base!$S54)," ",Base!$S54)</f>
        <v>161</v>
      </c>
      <c r="S8" s="1">
        <f>IF(ISBLANK(Base!$T54)," ",Base!$T54)</f>
        <v>5200</v>
      </c>
      <c r="T8" s="59">
        <f>IF(ISBLANK(Base!$D11)," ",S8/R8)</f>
        <v>32.298136645962735</v>
      </c>
      <c r="U8" s="35" t="str">
        <f>IF(ISBLANK(Base!$D10)," ",Base!$B10)</f>
        <v>Europe</v>
      </c>
      <c r="V8" s="35" t="str">
        <f>IF(ISBLANK(Base!$D10)," ",Base!$C10)</f>
        <v>Verbier Saint Bernard</v>
      </c>
      <c r="W8" s="57">
        <f>IF(ISBLANK(Base!$W10)," ",Base!$W10)</f>
        <v>0.16</v>
      </c>
    </row>
    <row r="9" spans="1:25" x14ac:dyDescent="0.25">
      <c r="A9" s="35" t="str">
        <f>IF(ISBLANK(Base!$D8)," ",Base!$B8)</f>
        <v>Europe</v>
      </c>
      <c r="B9" s="35" t="str">
        <f>IF(ISBLANK(Base!$D8)," ",Base!$C8)</f>
        <v>Andora</v>
      </c>
      <c r="C9" s="61">
        <f>IF(ISBLANK(Base!$S8)," ",Base!$S8/$D$3)</f>
        <v>26.75</v>
      </c>
      <c r="F9" s="35" t="str">
        <f>IF(ISBLANK(Base!$D28)," ",Base!$B28)</f>
        <v>Europe</v>
      </c>
      <c r="G9" s="35" t="str">
        <f>IF(ISBLANK(Base!$D28)," ",Base!$C28)</f>
        <v>Tenerife</v>
      </c>
      <c r="H9" s="1">
        <f>IF(ISBLANK(Base!$U28)," ",Base!$U28/$D$3)</f>
        <v>44</v>
      </c>
      <c r="K9" s="35" t="str">
        <f>IF(ISBLANK(Base!$D6)," ",Base!$B6)</f>
        <v>Europe</v>
      </c>
      <c r="L9" s="35" t="str">
        <f>IF(ISBLANK(Base!$D6)," ",Base!$C6)</f>
        <v>Val d'Aran (MAJOR =*2 RS)</v>
      </c>
      <c r="M9" s="1">
        <f>IF(ISBLANK(Base!$T6)," ",Base!$T6/$D$3/2)</f>
        <v>1250</v>
      </c>
      <c r="P9" s="11" t="str">
        <f>IF(ISBLANK(Base!$D42)," ",Base!$B42)</f>
        <v>Amérique</v>
      </c>
      <c r="Q9" s="11" t="str">
        <f>IF(ISBLANK(Base!$D42)," ",Base!$C42)</f>
        <v>Canyons endurance run (MAJOR =*2 RS)</v>
      </c>
      <c r="R9" s="1">
        <f>IF(ISBLANK(Base!$S42)," ",Base!$S42)</f>
        <v>160</v>
      </c>
      <c r="S9" s="1">
        <f>IF(ISBLANK(Base!$T42)," ",Base!$T42)</f>
        <v>5181</v>
      </c>
      <c r="T9" s="59">
        <f>IF(ISBLANK(Base!$D11)," ",S9/R9)</f>
        <v>32.381250000000001</v>
      </c>
      <c r="U9" s="35" t="str">
        <f>IF(ISBLANK(Base!$D11)," ",Base!$B11)</f>
        <v>Europe</v>
      </c>
      <c r="V9" s="35" t="str">
        <f>IF(ISBLANK(Base!$D11)," ",Base!$C11)</f>
        <v>Eiger</v>
      </c>
      <c r="W9" s="57">
        <f>IF(ISBLANK(Base!$W11)," ",Base!$W11)</f>
        <v>0.15294117647058825</v>
      </c>
    </row>
    <row r="10" spans="1:25" x14ac:dyDescent="0.25">
      <c r="A10" s="35" t="str">
        <f>IF(ISBLANK(Base!$D28)," ",Base!$B28)</f>
        <v>Europe</v>
      </c>
      <c r="B10" s="35" t="str">
        <f>IF(ISBLANK(Base!$D28)," ",Base!$C28)</f>
        <v>Tenerife</v>
      </c>
      <c r="C10" s="61">
        <f>IF(ISBLANK(Base!$S28)," ",Base!$S28/$D$3)</f>
        <v>27.5</v>
      </c>
      <c r="F10" s="35" t="str">
        <f>IF(ISBLANK(Base!$D15)," ",Base!$B15)</f>
        <v>Europe</v>
      </c>
      <c r="G10" s="35" t="str">
        <f>IF(ISBLANK(Base!$D15)," ",Base!$C15)</f>
        <v>Lavaredo</v>
      </c>
      <c r="H10" s="1">
        <f>IF(ISBLANK(Base!$U15)," ",Base!$U15/$D$3)</f>
        <v>47.25</v>
      </c>
      <c r="K10" s="35" t="str">
        <f>IF(ISBLANK(Base!$D23)," ",Base!$B23)</f>
        <v>Europe</v>
      </c>
      <c r="L10" s="35" t="str">
        <f>IF(ISBLANK(Base!$D23)," ",Base!$C23)</f>
        <v>Julian alps trail</v>
      </c>
      <c r="M10" s="1">
        <f>IF(ISBLANK(Base!$T23)," ",Base!$T23/$D$3)</f>
        <v>1250</v>
      </c>
      <c r="P10" s="11" t="str">
        <f>IF(ISBLANK(Base!$B45)," ",Base!$B45)</f>
        <v>Amérique</v>
      </c>
      <c r="Q10" s="11" t="str">
        <f>IF(ISBLANK(Base!$B45)," ",Base!$C45)</f>
        <v xml:space="preserve">Western States 100 miles </v>
      </c>
      <c r="R10" s="1">
        <f>IF(ISBLANK(Base!$S45)," ",Base!$S45)</f>
        <v>161</v>
      </c>
      <c r="S10" s="1">
        <f>IF(ISBLANK(Base!$T45)," ",Base!$T45)</f>
        <v>5500</v>
      </c>
      <c r="T10" s="59">
        <f>IF(ISBLANK(Base!$D55)," ",S10/R10)</f>
        <v>34.161490683229815</v>
      </c>
      <c r="U10" s="35" t="str">
        <f>IF(ISBLANK(Base!$D20)," ",Base!$B20)</f>
        <v>Europe</v>
      </c>
      <c r="V10" s="35" t="str">
        <f>IF(ISBLANK(Base!$D20)," ",Base!$C20)</f>
        <v>Nice by UTMB</v>
      </c>
      <c r="W10" s="57">
        <f>IF(ISBLANK(Base!$W20)," ",Base!$W20)</f>
        <v>0.15217391304347827</v>
      </c>
    </row>
    <row r="11" spans="1:25" x14ac:dyDescent="0.25">
      <c r="A11" s="35" t="str">
        <f>IF(ISBLANK(Base!$D9)," ",Base!$B9)</f>
        <v>Europe</v>
      </c>
      <c r="B11" s="35" t="str">
        <f>IF(ISBLANK(Base!$D9)," ",Base!$C9)</f>
        <v>Wildstrubel</v>
      </c>
      <c r="C11" s="61">
        <f>IF(ISBLANK(Base!$S9)," ",Base!$S9/$D$3)</f>
        <v>28.25</v>
      </c>
      <c r="F11" s="11" t="str">
        <f>IF(ISBLANK(Base!$D42)," ",Base!$B42)</f>
        <v>Amérique</v>
      </c>
      <c r="G11" s="11" t="str">
        <f>IF(ISBLANK(Base!$D42)," ",Base!$C42)</f>
        <v>Canyons endurance run (MAJOR =*2 RS)</v>
      </c>
      <c r="H11" s="1">
        <f>IF(ISBLANK(Base!$U42)," ",Base!$U42/$D$3/2)</f>
        <v>48.75</v>
      </c>
      <c r="K11" s="37" t="str">
        <f>IF(ISBLANK(Base!$D38)," ",Base!$B38)</f>
        <v>Asie</v>
      </c>
      <c r="L11" s="37" t="str">
        <f>IF(ISBLANK(Base!$D38)," ",Base!$C38)</f>
        <v>Doi Inthanon thailand (MAJOR =*2 RS)</v>
      </c>
      <c r="M11" s="1">
        <f>IF(ISBLANK(Base!$T38)," ",Base!$T38/$D$3/2)</f>
        <v>1253.75</v>
      </c>
      <c r="P11" s="35" t="str">
        <f>IF(ISBLANK(Base!$D17)," ",Base!$B17)</f>
        <v>Europe</v>
      </c>
      <c r="Q11" s="35" t="str">
        <f>IF(ISBLANK(Base!$D17)," ",Base!$C17)</f>
        <v>Alsace by UTMB</v>
      </c>
      <c r="R11" s="1">
        <f>IF(ISBLANK(Base!$S17)," ",Base!$S17)</f>
        <v>175</v>
      </c>
      <c r="S11" s="1">
        <f>IF(ISBLANK(Base!$T17)," ",Base!$T17)</f>
        <v>6200</v>
      </c>
      <c r="T11" s="59">
        <f>IF(ISBLANK(Base!$D48)," ",S11/R11)</f>
        <v>35.428571428571431</v>
      </c>
      <c r="U11" s="35" t="str">
        <f>IF(ISBLANK(Base!$D18)," ",Base!$B18)</f>
        <v>Europe</v>
      </c>
      <c r="V11" s="35" t="str">
        <f>IF(ISBLANK(Base!$D18)," ",Base!$C18)</f>
        <v>Snowdonia</v>
      </c>
      <c r="W11" s="57">
        <f>IF(ISBLANK(Base!$W18)," ",Base!$W18)</f>
        <v>0.15068493150684931</v>
      </c>
    </row>
    <row r="12" spans="1:25" x14ac:dyDescent="0.25">
      <c r="A12" s="35" t="str">
        <f>IF(ISBLANK(Base!$D15)," ",Base!$B15)</f>
        <v>Europe</v>
      </c>
      <c r="B12" s="35" t="str">
        <f>IF(ISBLANK(Base!$D15)," ",Base!$C15)</f>
        <v>Lavaredo</v>
      </c>
      <c r="C12" s="61">
        <f>IF(ISBLANK(Base!$S15)," ",Base!$S15/$D$3)</f>
        <v>30</v>
      </c>
      <c r="F12" s="11" t="str">
        <f>IF(ISBLANK(Base!$D51)," ",Base!$B51)</f>
        <v>Amérique</v>
      </c>
      <c r="G12" s="11" t="str">
        <f>IF(ISBLANK(Base!$D51)," ",Base!$C51)</f>
        <v>Puerto Vallarta Mexico</v>
      </c>
      <c r="H12" s="1">
        <f>IF(ISBLANK(Base!$U51)," ",Base!$U51/$D$3)</f>
        <v>50</v>
      </c>
      <c r="K12" s="11" t="str">
        <f>IF(ISBLANK(Base!$D54)," ",Base!$B54)</f>
        <v>Amérique</v>
      </c>
      <c r="L12" s="11" t="str">
        <f>IF(ISBLANK(Base!$D54)," ",Base!$C54)</f>
        <v>Kodiak</v>
      </c>
      <c r="M12" s="1">
        <f>IF(ISBLANK(Base!$T54)," ",Base!$T54/$D$3)</f>
        <v>1300</v>
      </c>
      <c r="P12" s="11" t="str">
        <f>IF(ISBLANK(Base!$D51)," ",Base!$B51)</f>
        <v>Amérique</v>
      </c>
      <c r="Q12" s="11" t="str">
        <f>IF(ISBLANK(Base!$D51)," ",Base!$C51)</f>
        <v>Puerto Vallarta Mexico</v>
      </c>
      <c r="R12" s="1">
        <f>IF(ISBLANK(Base!$S51)," ",Base!$S51)</f>
        <v>147</v>
      </c>
      <c r="S12" s="1">
        <f>IF(ISBLANK(Base!$T51)," ",Base!$T51)</f>
        <v>5500</v>
      </c>
      <c r="T12" s="59">
        <f>IF(ISBLANK(Base!$D8)," ",S12/R12)</f>
        <v>37.414965986394556</v>
      </c>
      <c r="U12" s="35" t="str">
        <f>IF(ISBLANK(Base!$D17)," ",Base!$B17)</f>
        <v>Europe</v>
      </c>
      <c r="V12" s="35" t="str">
        <f>IF(ISBLANK(Base!$D17)," ",Base!$C17)</f>
        <v>Alsace by UTMB</v>
      </c>
      <c r="W12" s="57">
        <f>IF(ISBLANK(Base!$W17)," ",Base!$W17)</f>
        <v>0.13636363636363635</v>
      </c>
    </row>
    <row r="13" spans="1:25" x14ac:dyDescent="0.25">
      <c r="A13" s="35" t="str">
        <f>IF(ISBLANK(Base!$D23)," ",Base!$B23)</f>
        <v>Europe</v>
      </c>
      <c r="B13" s="35" t="str">
        <f>IF(ISBLANK(Base!$D23)," ",Base!$C23)</f>
        <v>Julian alps trail</v>
      </c>
      <c r="C13" s="61">
        <f>IF(ISBLANK(Base!$S23)," ",Base!$S23/$D$3)</f>
        <v>30</v>
      </c>
      <c r="F13" s="35" t="str">
        <f>IF(ISBLANK(Base!$D8)," ",Base!$B8)</f>
        <v>Europe</v>
      </c>
      <c r="G13" s="35" t="str">
        <f>IF(ISBLANK(Base!$D8)," ",Base!$C8)</f>
        <v>Andora</v>
      </c>
      <c r="H13" s="1">
        <f>IF(ISBLANK(Base!$U8)," ",Base!$U8/$D$3)</f>
        <v>51.25</v>
      </c>
      <c r="K13" s="35" t="str">
        <f>IF(ISBLANK(Base!$D5)," ",Base!$B5)</f>
        <v>Europe</v>
      </c>
      <c r="L13" s="35" t="str">
        <f>IF(ISBLANK(Base!$D5)," ",Base!$C5)</f>
        <v>Saint Jacques</v>
      </c>
      <c r="M13" s="1">
        <f>IF(ISBLANK(Base!$T5)," ",Base!$T5/$D$3)</f>
        <v>1375</v>
      </c>
      <c r="P13" s="35" t="str">
        <f>IF(ISBLANK(Base!$D13)," ",Base!$B13)</f>
        <v>Europe</v>
      </c>
      <c r="Q13" s="35" t="str">
        <f>IF(ISBLANK(Base!$D13)," ",Base!$C13)</f>
        <v>Istria</v>
      </c>
      <c r="R13" s="1">
        <f>IF(ISBLANK(Base!$S13)," ",Base!$S13)</f>
        <v>169</v>
      </c>
      <c r="S13" s="1">
        <f>IF(ISBLANK(Base!$T13)," ",Base!$T13)</f>
        <v>6590</v>
      </c>
      <c r="T13" s="59">
        <f>IF(ISBLANK(Base!$D32)," ",S13/R13)</f>
        <v>38.994082840236686</v>
      </c>
      <c r="U13" s="35" t="str">
        <f>IF(ISBLANK(Base!$D8)," ",Base!$B8)</f>
        <v>Europe</v>
      </c>
      <c r="V13" s="35" t="str">
        <f>IF(ISBLANK(Base!$D8)," ",Base!$C8)</f>
        <v>Andora</v>
      </c>
      <c r="W13" s="57">
        <f>IF(ISBLANK(Base!$W8)," ",Base!$W8)</f>
        <v>0.12637362637362637</v>
      </c>
    </row>
    <row r="14" spans="1:25" x14ac:dyDescent="0.25">
      <c r="A14" s="11" t="str">
        <f>IF(ISBLANK(Base!$D43)," ",Base!$B43)</f>
        <v>Amérique</v>
      </c>
      <c r="B14" s="11" t="str">
        <f>IF(ISBLANK(Base!$D43)," ",Base!$C43)</f>
        <v>Valhöll Argentina</v>
      </c>
      <c r="C14" s="61">
        <f>IF(ISBLANK(Base!$S43)," ",Base!$S43/$D$3)</f>
        <v>32</v>
      </c>
      <c r="F14" s="35" t="str">
        <f>IF(ISBLANK(Base!$D13)," ",Base!$B13)</f>
        <v>Europe</v>
      </c>
      <c r="G14" s="35" t="str">
        <f>IF(ISBLANK(Base!$D13)," ",Base!$C13)</f>
        <v>Istria</v>
      </c>
      <c r="H14" s="1">
        <f>IF(ISBLANK(Base!$U13)," ",Base!$U13/$D$3)</f>
        <v>53.75</v>
      </c>
      <c r="K14" s="11" t="str">
        <f>IF(ISBLANK(Base!$D43)," ",Base!$B43)</f>
        <v>Amérique</v>
      </c>
      <c r="L14" s="11" t="str">
        <f>IF(ISBLANK(Base!$D43)," ",Base!$C43)</f>
        <v>Valhöll Argentina</v>
      </c>
      <c r="M14" s="1">
        <f>IF(ISBLANK(Base!$T43)," ",Base!$T43/$D$3)</f>
        <v>1375</v>
      </c>
      <c r="P14" s="11" t="str">
        <f>IF(ISBLANK(Base!$D50)," ",Base!$B50)</f>
        <v>Amérique</v>
      </c>
      <c r="Q14" s="11" t="str">
        <f>IF(ISBLANK(Base!$D50)," ",Base!$C50)</f>
        <v>Grindstone trail running festival</v>
      </c>
      <c r="R14" s="1">
        <f>IF(ISBLANK(Base!$S50)," ",Base!$S50)</f>
        <v>160</v>
      </c>
      <c r="S14" s="1">
        <f>IF(ISBLANK(Base!$T50)," ",Base!$T50)</f>
        <v>6400</v>
      </c>
      <c r="T14" s="59">
        <f>IF(ISBLANK(Base!$D25)," ",S14/R14)</f>
        <v>40</v>
      </c>
      <c r="U14" s="35" t="str">
        <f>IF(ISBLANK(Base!$D25)," ",Base!$B25)</f>
        <v>Europe</v>
      </c>
      <c r="V14" s="35" t="str">
        <f>IF(ISBLANK(Base!$D25)," ",Base!$C25)</f>
        <v>UTMB</v>
      </c>
      <c r="W14" s="57">
        <f>IF(ISBLANK(Base!$W25)," ",Base!$W25)</f>
        <v>0.12112676056338029</v>
      </c>
    </row>
    <row r="15" spans="1:25" x14ac:dyDescent="0.25">
      <c r="A15" s="37" t="str">
        <f>IF(ISBLANK(Base!$D37)," ",Base!$B37)</f>
        <v>Asie</v>
      </c>
      <c r="B15" s="37" t="str">
        <f>IF(ISBLANK(Base!$D37)," ",Base!$C37)</f>
        <v>Translantau</v>
      </c>
      <c r="C15" s="61">
        <f>IF(ISBLANK(Base!$S37)," ",Base!$S37/$D$3)</f>
        <v>32.25</v>
      </c>
      <c r="F15" s="37" t="str">
        <f>IF(ISBLANK(Base!$D35)," ",Base!$B35)</f>
        <v>Asie</v>
      </c>
      <c r="G15" s="37" t="str">
        <f>IF(ISBLANK(Base!$D35)," ",Base!$C35)</f>
        <v>Amazean Jungle Thailand</v>
      </c>
      <c r="H15" s="1">
        <f>IF(ISBLANK(Base!$U35)," ",Base!$U35/$D$3)</f>
        <v>54</v>
      </c>
      <c r="K15" s="11" t="str">
        <f>IF(ISBLANK(Base!$D45)," ",Base!$B45)</f>
        <v xml:space="preserve"> </v>
      </c>
      <c r="L15" s="11" t="str">
        <f>IF(ISBLANK(Base!$D45)," ",Base!$C45)</f>
        <v xml:space="preserve"> </v>
      </c>
      <c r="M15" s="1">
        <f>IF(ISBLANK(Base!$T45)," ",Base!$T45/$D$3)</f>
        <v>1375</v>
      </c>
      <c r="P15" s="35" t="str">
        <f>IF(ISBLANK(Base!$D23)," ",Base!$B23)</f>
        <v>Europe</v>
      </c>
      <c r="Q15" s="35" t="str">
        <f>IF(ISBLANK(Base!$D23)," ",Base!$C23)</f>
        <v>Julian alps trail</v>
      </c>
      <c r="R15" s="1">
        <f>IF(ISBLANK(Base!$S23)," ",Base!$S23)</f>
        <v>120</v>
      </c>
      <c r="S15" s="1">
        <f>IF(ISBLANK(Base!$T23)," ",Base!$T23)</f>
        <v>5000</v>
      </c>
      <c r="T15" s="59">
        <f>IF(ISBLANK(Base!$D17)," ",S15/R15)</f>
        <v>41.666666666666664</v>
      </c>
      <c r="U15" s="35" t="str">
        <f>IF(ISBLANK(Base!$D15)," ",Base!$B15)</f>
        <v>Europe</v>
      </c>
      <c r="V15" s="35" t="str">
        <f>IF(ISBLANK(Base!$D15)," ",Base!$C15)</f>
        <v>Lavaredo</v>
      </c>
      <c r="W15" s="57">
        <f>IF(ISBLANK(Base!$W15)," ",Base!$W15)</f>
        <v>0.11834319526627218</v>
      </c>
    </row>
    <row r="16" spans="1:25" x14ac:dyDescent="0.25">
      <c r="A16" s="35" t="str">
        <f>IF(ISBLANK(Base!$D5)," ",Base!$B5)</f>
        <v>Europe</v>
      </c>
      <c r="B16" s="35" t="str">
        <f>IF(ISBLANK(Base!$D5)," ",Base!$C5)</f>
        <v>Saint Jacques</v>
      </c>
      <c r="C16" s="61">
        <f>IF(ISBLANK(Base!$S5)," ",Base!$S5/$D$3)</f>
        <v>32.5</v>
      </c>
      <c r="F16" s="37" t="str">
        <f>IF(ISBLANK(Base!$D39)," ",Base!$B39)</f>
        <v>Asie</v>
      </c>
      <c r="G16" s="37" t="str">
        <f>IF(ISBLANK(Base!$D39)," ",Base!$C39)</f>
        <v>Utra trail Mount Yun</v>
      </c>
      <c r="H16" s="1">
        <f>IF(ISBLANK(Base!$U39)," ",Base!$U39/$D$3)</f>
        <v>54.5</v>
      </c>
      <c r="K16" s="11" t="str">
        <f>IF(ISBLANK(Base!$D51)," ",Base!$B51)</f>
        <v>Amérique</v>
      </c>
      <c r="L16" s="11" t="str">
        <f>IF(ISBLANK(Base!$D51)," ",Base!$C51)</f>
        <v>Puerto Vallarta Mexico</v>
      </c>
      <c r="M16" s="1">
        <f>IF(ISBLANK(Base!$T51)," ",Base!$T51/$D$3)</f>
        <v>1375</v>
      </c>
      <c r="P16" s="37" t="str">
        <f>IF(ISBLANK(Base!$D39)," ",Base!$B39)</f>
        <v>Asie</v>
      </c>
      <c r="Q16" s="37" t="str">
        <f>IF(ISBLANK(Base!$D39)," ",Base!$C39)</f>
        <v>Utra trail Mount Yun</v>
      </c>
      <c r="R16" s="1">
        <f>IF(ISBLANK(Base!$S39)," ",Base!$S39)</f>
        <v>165</v>
      </c>
      <c r="S16" s="1">
        <f>IF(ISBLANK(Base!$T39)," ",Base!$T39)</f>
        <v>6900</v>
      </c>
      <c r="T16" s="59">
        <f>IF(ISBLANK(Base!$D7)," ",S16/R16)</f>
        <v>41.81818181818182</v>
      </c>
      <c r="U16" s="35" t="str">
        <f>IF(ISBLANK(Base!$D13)," ",Base!$B13)</f>
        <v>Europe</v>
      </c>
      <c r="V16" s="35" t="str">
        <f>IF(ISBLANK(Base!$D13)," ",Base!$C13)</f>
        <v>Istria</v>
      </c>
      <c r="W16" s="57">
        <f>IF(ISBLANK(Base!$W13)," ",Base!$W13)</f>
        <v>0.11398963730569948</v>
      </c>
    </row>
    <row r="17" spans="1:23" x14ac:dyDescent="0.25">
      <c r="A17" s="10" t="str">
        <f>IF(ISBLANK(Base!$D34)," ",Base!$B34)</f>
        <v>Afrique</v>
      </c>
      <c r="B17" s="10" t="str">
        <f>IF(ISBLANK(Base!$D34)," ",Base!$C34)</f>
        <v>Mauritius</v>
      </c>
      <c r="C17" s="61">
        <f>IF(ISBLANK(Base!$S34)," ",Base!$S34/$D$3)</f>
        <v>33.75</v>
      </c>
      <c r="F17" s="35" t="str">
        <f>IF(ISBLANK(Base!$D5)," ",Base!$B5)</f>
        <v>Europe</v>
      </c>
      <c r="G17" s="35" t="str">
        <f>IF(ISBLANK(Base!$D5)," ",Base!$C5)</f>
        <v>Saint Jacques</v>
      </c>
      <c r="H17" s="1">
        <f>IF(ISBLANK(Base!$U5)," ",Base!$U5/$D$3)</f>
        <v>55</v>
      </c>
      <c r="K17" s="35" t="str">
        <f>IF(ISBLANK(Base!$D15)," ",Base!$B15)</f>
        <v>Europe</v>
      </c>
      <c r="L17" s="35" t="str">
        <f>IF(ISBLANK(Base!$D15)," ",Base!$C15)</f>
        <v>Lavaredo</v>
      </c>
      <c r="M17" s="1">
        <f>IF(ISBLANK(Base!$T15)," ",Base!$T15/$D$3)</f>
        <v>1450</v>
      </c>
      <c r="P17" s="35" t="str">
        <f>IF(ISBLANK(Base!$D5)," ",Base!$B5)</f>
        <v>Europe</v>
      </c>
      <c r="Q17" s="35" t="str">
        <f>IF(ISBLANK(Base!$D5)," ",Base!$C5)</f>
        <v>Saint Jacques</v>
      </c>
      <c r="R17" s="1">
        <f>IF(ISBLANK(Base!$S5)," ",Base!$S5)</f>
        <v>130</v>
      </c>
      <c r="S17" s="1">
        <f>IF(ISBLANK(Base!$T5)," ",Base!$T5)</f>
        <v>5500</v>
      </c>
      <c r="T17" s="59">
        <f>IF(ISBLANK(Base!$D36)," ",S17/R17)</f>
        <v>42.307692307692307</v>
      </c>
      <c r="U17" s="35" t="str">
        <f>IF(ISBLANK(Base!$D4)," ",Base!$B4)</f>
        <v>Europe</v>
      </c>
      <c r="V17" s="35" t="str">
        <f>IF(ISBLANK(Base!$D4)," ",Base!$C4)</f>
        <v>Restonica</v>
      </c>
      <c r="W17" s="57">
        <f>IF(ISBLANK(Base!$W4)," ",Base!$W4)</f>
        <v>0.10714285714285714</v>
      </c>
    </row>
    <row r="18" spans="1:23" x14ac:dyDescent="0.25">
      <c r="A18" s="35" t="str">
        <f>IF(ISBLANK(Base!$D10)," ",Base!$B10)</f>
        <v>Europe</v>
      </c>
      <c r="B18" s="35" t="str">
        <f>IF(ISBLANK(Base!$D10)," ",Base!$C10)</f>
        <v>Verbier Saint Bernard</v>
      </c>
      <c r="C18" s="61">
        <f>IF(ISBLANK(Base!$S10)," ",Base!$S10/$D$3)</f>
        <v>35</v>
      </c>
      <c r="F18" s="11" t="str">
        <f>IF(ISBLANK(Base!$D43)," ",Base!$B43)</f>
        <v>Amérique</v>
      </c>
      <c r="G18" s="11" t="str">
        <f>IF(ISBLANK(Base!$D43)," ",Base!$C43)</f>
        <v>Valhöll Argentina</v>
      </c>
      <c r="H18" s="1">
        <f>IF(ISBLANK(Base!$U43)," ",Base!$U43/$D$3)</f>
        <v>58.25</v>
      </c>
      <c r="K18" s="10" t="str">
        <f>IF(ISBLANK(Base!$D34)," ",Base!$B34)</f>
        <v>Afrique</v>
      </c>
      <c r="L18" s="10" t="str">
        <f>IF(ISBLANK(Base!$D34)," ",Base!$C34)</f>
        <v>Mauritius</v>
      </c>
      <c r="M18" s="1">
        <f>IF(ISBLANK(Base!$T34)," ",Base!$T34/$D$3)</f>
        <v>1525</v>
      </c>
      <c r="P18" s="11" t="str">
        <f>IF(ISBLANK(Base!$D43)," ",Base!$B43)</f>
        <v>Amérique</v>
      </c>
      <c r="Q18" s="11" t="str">
        <f>IF(ISBLANK(Base!$D43)," ",Base!$C43)</f>
        <v>Valhöll Argentina</v>
      </c>
      <c r="R18" s="1">
        <f>IF(ISBLANK(Base!$S43)," ",Base!$S43)</f>
        <v>128</v>
      </c>
      <c r="S18" s="1">
        <f>IF(ISBLANK(Base!$T43)," ",Base!$T43)</f>
        <v>5500</v>
      </c>
      <c r="T18" s="59">
        <f>IF(ISBLANK(Base!$D46)," ",S18/R18)</f>
        <v>42.96875</v>
      </c>
      <c r="U18" s="35" t="str">
        <f>IF(ISBLANK(Base!$D5)," ",Base!$B5)</f>
        <v>Europe</v>
      </c>
      <c r="V18" s="35" t="str">
        <f>IF(ISBLANK(Base!$D5)," ",Base!$C5)</f>
        <v>Saint Jacques</v>
      </c>
      <c r="W18" s="57">
        <f>IF(ISBLANK(Base!$W5)," ",Base!$W5)</f>
        <v>0.1</v>
      </c>
    </row>
    <row r="19" spans="1:23" x14ac:dyDescent="0.25">
      <c r="A19" s="37" t="str">
        <f>IF(ISBLANK(Base!$D35)," ",Base!$B35)</f>
        <v>Asie</v>
      </c>
      <c r="B19" s="37" t="str">
        <f>IF(ISBLANK(Base!$D35)," ",Base!$C35)</f>
        <v>Amazean Jungle Thailand</v>
      </c>
      <c r="C19" s="61">
        <f>IF(ISBLANK(Base!$S35)," ",Base!$S35/$D$3)</f>
        <v>36.5</v>
      </c>
      <c r="F19" s="35" t="str">
        <f>IF(ISBLANK(Base!$D19)," ",Base!$B19)</f>
        <v>Europe</v>
      </c>
      <c r="G19" s="35" t="str">
        <f>IF(ISBLANK(Base!$D19)," ",Base!$C19)</f>
        <v>Kullamanen</v>
      </c>
      <c r="H19" s="1">
        <f>IF(ISBLANK(Base!$U19)," ",Base!$U19/$D$3)</f>
        <v>59</v>
      </c>
      <c r="K19" s="35" t="str">
        <f>IF(ISBLANK(Base!$D4)," ",Base!$B4)</f>
        <v>Europe</v>
      </c>
      <c r="L19" s="35" t="str">
        <f>IF(ISBLANK(Base!$D4)," ",Base!$C4)</f>
        <v>Restonica</v>
      </c>
      <c r="M19" s="1">
        <f>IF(ISBLANK(Base!$T4)," ",Base!$T4/$D$3)</f>
        <v>1550</v>
      </c>
      <c r="P19" s="10" t="str">
        <f>IF(ISBLANK(Base!$D32)," ",Base!$B32)</f>
        <v>Afrique</v>
      </c>
      <c r="Q19" s="10" t="str">
        <f>IF(ISBLANK(Base!$D32)," ",Base!$C32)</f>
        <v>Mountain Ultra trail</v>
      </c>
      <c r="R19" s="1">
        <f>IF(ISBLANK(Base!$S32)," ",Base!$S32)</f>
        <v>163</v>
      </c>
      <c r="S19" s="1">
        <f>IF(ISBLANK(Base!$T32)," ",Base!$T32)</f>
        <v>7300</v>
      </c>
      <c r="T19" s="59">
        <f>IF(ISBLANK(Base!$D9)," ",S19/R19)</f>
        <v>44.785276073619634</v>
      </c>
      <c r="U19" s="11" t="str">
        <f>IF(ISBLANK(Base!$B45)," ",Base!$B45)</f>
        <v>Amérique</v>
      </c>
      <c r="V19" s="11" t="str">
        <f>IF(ISBLANK(Base!$B45)," ",Base!$C45)</f>
        <v xml:space="preserve">Western States 100 miles </v>
      </c>
      <c r="W19" s="57">
        <f>IF(ISBLANK(Base!$W45)," ",Base!$W45)</f>
        <v>7.8947368421052627E-2</v>
      </c>
    </row>
    <row r="20" spans="1:23" x14ac:dyDescent="0.25">
      <c r="A20" s="11" t="str">
        <f>IF(ISBLANK(Base!$D51)," ",Base!$B51)</f>
        <v>Amérique</v>
      </c>
      <c r="B20" s="11" t="str">
        <f>IF(ISBLANK(Base!$D51)," ",Base!$C51)</f>
        <v>Puerto Vallarta Mexico</v>
      </c>
      <c r="C20" s="61">
        <f>IF(ISBLANK(Base!$S51)," ",Base!$S51/$D$3)</f>
        <v>36.75</v>
      </c>
      <c r="F20" s="35" t="str">
        <f>IF(ISBLANK(Base!$D9)," ",Base!$B9)</f>
        <v>Europe</v>
      </c>
      <c r="G20" s="35" t="str">
        <f>IF(ISBLANK(Base!$D9)," ",Base!$C9)</f>
        <v>Wildstrubel</v>
      </c>
      <c r="H20" s="1">
        <f>IF(ISBLANK(Base!$U9)," ",Base!$U9/$D$3)</f>
        <v>61.75</v>
      </c>
      <c r="K20" s="35" t="str">
        <f>IF(ISBLANK(Base!$D17)," ",Base!$B17)</f>
        <v>Europe</v>
      </c>
      <c r="L20" s="35" t="str">
        <f>IF(ISBLANK(Base!$D17)," ",Base!$C17)</f>
        <v>Alsace by UTMB</v>
      </c>
      <c r="M20" s="1">
        <f>IF(ISBLANK(Base!$T17)," ",Base!$T17/$D$3)</f>
        <v>1550</v>
      </c>
      <c r="P20" s="10" t="str">
        <f>IF(ISBLANK(Base!$D34)," ",Base!$B34)</f>
        <v>Afrique</v>
      </c>
      <c r="Q20" s="10" t="str">
        <f>IF(ISBLANK(Base!$D34)," ",Base!$C34)</f>
        <v>Mauritius</v>
      </c>
      <c r="R20" s="1">
        <f>IF(ISBLANK(Base!$S34)," ",Base!$S34)</f>
        <v>135</v>
      </c>
      <c r="S20" s="1">
        <f>IF(ISBLANK(Base!$T34)," ",Base!$T34)</f>
        <v>6100</v>
      </c>
      <c r="T20" s="59">
        <f>IF(ISBLANK(Base!$D15)," ",S20/R20)</f>
        <v>45.185185185185183</v>
      </c>
      <c r="U20" s="35" t="str">
        <f>IF(ISBLANK(Base!$D19)," ",Base!$B19)</f>
        <v>Europe</v>
      </c>
      <c r="V20" s="35" t="str">
        <f>IF(ISBLANK(Base!$D19)," ",Base!$C19)</f>
        <v>Kullamanen</v>
      </c>
      <c r="W20" s="57">
        <f>IF(ISBLANK(Base!$W19)," ",Base!$W19)</f>
        <v>7.2727272727272724E-2</v>
      </c>
    </row>
    <row r="21" spans="1:23" x14ac:dyDescent="0.25">
      <c r="A21" s="11" t="str">
        <f>IF(ISBLANK(Base!$D50)," ",Base!$B50)</f>
        <v>Amérique</v>
      </c>
      <c r="B21" s="11" t="str">
        <f>IF(ISBLANK(Base!$D50)," ",Base!$C50)</f>
        <v>Grindstone trail running festival</v>
      </c>
      <c r="C21" s="61">
        <f>IF(ISBLANK(Base!$S50)," ",Base!$S50/$D$3)</f>
        <v>40</v>
      </c>
      <c r="F21" s="35" t="str">
        <f>IF(ISBLANK(Base!$D17)," ",Base!$B17)</f>
        <v>Europe</v>
      </c>
      <c r="G21" s="35" t="str">
        <f>IF(ISBLANK(Base!$D17)," ",Base!$C17)</f>
        <v>Alsace by UTMB</v>
      </c>
      <c r="H21" s="1">
        <f>IF(ISBLANK(Base!$U17)," ",Base!$U17/$D$3)</f>
        <v>62.5</v>
      </c>
      <c r="K21" s="35" t="str">
        <f>IF(ISBLANK(Base!$D28)," ",Base!$B28)</f>
        <v>Europe</v>
      </c>
      <c r="L21" s="35" t="str">
        <f>IF(ISBLANK(Base!$D28)," ",Base!$C28)</f>
        <v>Tenerife</v>
      </c>
      <c r="M21" s="1">
        <f>IF(ISBLANK(Base!$T28)," ",Base!$T28/$D$3)</f>
        <v>1562.5</v>
      </c>
      <c r="P21" s="35" t="str">
        <f>IF(ISBLANK(Base!$D15)," ",Base!$B15)</f>
        <v>Europe</v>
      </c>
      <c r="Q21" s="35" t="str">
        <f>IF(ISBLANK(Base!$D15)," ",Base!$C15)</f>
        <v>Lavaredo</v>
      </c>
      <c r="R21" s="1">
        <f>IF(ISBLANK(Base!$S15)," ",Base!$S15)</f>
        <v>120</v>
      </c>
      <c r="S21" s="1">
        <f>IF(ISBLANK(Base!$T15)," ",Base!$T15)</f>
        <v>5800</v>
      </c>
      <c r="T21" s="59">
        <f>IF(ISBLANK(Base!$D42)," ",S21/R21)</f>
        <v>48.333333333333336</v>
      </c>
      <c r="U21" s="11" t="str">
        <f>IF(ISBLANK(Base!$D42)," ",Base!$B42)</f>
        <v>Amérique</v>
      </c>
      <c r="V21" s="11" t="str">
        <f>IF(ISBLANK(Base!$D42)," ",Base!$C42)</f>
        <v>Canyons endurance run (MAJOR =*2 RS)</v>
      </c>
      <c r="W21" s="57">
        <f>IF(ISBLANK(Base!$W42)," ",Base!$W42)</f>
        <v>5.4054054054054057E-2</v>
      </c>
    </row>
    <row r="22" spans="1:23" x14ac:dyDescent="0.25">
      <c r="A22" s="35" t="str">
        <f>IF(ISBLANK(Base!$D19)," ",Base!$B19)</f>
        <v>Europe</v>
      </c>
      <c r="B22" s="35" t="str">
        <f>IF(ISBLANK(Base!$D19)," ",Base!$C19)</f>
        <v>Kullamanen</v>
      </c>
      <c r="C22" s="61">
        <f>IF(ISBLANK(Base!$S19)," ",Base!$S19/$D$3)</f>
        <v>40.25</v>
      </c>
      <c r="F22" s="10" t="str">
        <f>IF(ISBLANK(Base!$D32)," ",Base!$B32)</f>
        <v>Afrique</v>
      </c>
      <c r="G22" s="10" t="str">
        <f>IF(ISBLANK(Base!$D32)," ",Base!$C32)</f>
        <v>Mountain Ultra trail</v>
      </c>
      <c r="H22" s="1">
        <f>IF(ISBLANK(Base!$U32)," ",Base!$U32/$D$3)</f>
        <v>63.75</v>
      </c>
      <c r="K22" s="11" t="str">
        <f>IF(ISBLANK(Base!$D50)," ",Base!$B50)</f>
        <v>Amérique</v>
      </c>
      <c r="L22" s="11" t="str">
        <f>IF(ISBLANK(Base!$D50)," ",Base!$C50)</f>
        <v>Grindstone trail running festival</v>
      </c>
      <c r="M22" s="1">
        <f>IF(ISBLANK(Base!$T50)," ",Base!$T50/$D$3)</f>
        <v>1600</v>
      </c>
      <c r="P22" s="35" t="str">
        <f>IF(ISBLANK(Base!$D20)," ",Base!$B20)</f>
        <v>Europe</v>
      </c>
      <c r="Q22" s="35" t="str">
        <f>IF(ISBLANK(Base!$D20)," ",Base!$C20)</f>
        <v>Nice by UTMB</v>
      </c>
      <c r="R22" s="1">
        <f>IF(ISBLANK(Base!$S20)," ",Base!$S20)</f>
        <v>165</v>
      </c>
      <c r="S22" s="1">
        <f>IF(ISBLANK(Base!$T20)," ",Base!$T20)</f>
        <v>8400</v>
      </c>
      <c r="T22" s="59">
        <f>IF(ISBLANK(Base!$D26)," ",S22/R22)</f>
        <v>50.909090909090907</v>
      </c>
      <c r="U22" s="35" t="str">
        <f>IF(ISBLANK(Base!$D16)," ",Base!$B16)</f>
        <v>Europe</v>
      </c>
      <c r="V22" s="35" t="str">
        <f>IF(ISBLANK(Base!$D16)," ",Base!$C16)</f>
        <v>KAT100</v>
      </c>
      <c r="W22" s="57">
        <f>IF(ISBLANK(Base!$W16)," ",Base!$W16)</f>
        <v>5.2631578947368418E-2</v>
      </c>
    </row>
    <row r="23" spans="1:23" x14ac:dyDescent="0.25">
      <c r="A23" s="11" t="str">
        <f>IF(ISBLANK(Base!$B45)," ",Base!$B45)</f>
        <v>Amérique</v>
      </c>
      <c r="B23" s="11" t="str">
        <f>IF(ISBLANK(Base!$B45)," ",Base!$C45)</f>
        <v xml:space="preserve">Western States 100 miles </v>
      </c>
      <c r="C23" s="61">
        <f>IF(ISBLANK(Base!$S45)," ",Base!$S45/$D$3)</f>
        <v>40.25</v>
      </c>
      <c r="F23" s="10" t="str">
        <f>IF(ISBLANK(Base!$D34)," ",Base!$B34)</f>
        <v>Afrique</v>
      </c>
      <c r="G23" s="10" t="str">
        <f>IF(ISBLANK(Base!$D34)," ",Base!$C34)</f>
        <v>Mauritius</v>
      </c>
      <c r="H23" s="1">
        <f>IF(ISBLANK(Base!$U34)," ",Base!$U34/$D$3)</f>
        <v>65</v>
      </c>
      <c r="K23" s="35" t="str">
        <f>IF(ISBLANK(Base!$D13)," ",Base!$B13)</f>
        <v>Europe</v>
      </c>
      <c r="L23" s="35" t="str">
        <f>IF(ISBLANK(Base!$D13)," ",Base!$C13)</f>
        <v>Istria</v>
      </c>
      <c r="M23" s="1">
        <f>IF(ISBLANK(Base!$T13)," ",Base!$T13/$D$3)</f>
        <v>1647.5</v>
      </c>
      <c r="P23" s="37" t="str">
        <f>IF(ISBLANK(Base!$D37)," ",Base!$B37)</f>
        <v>Asie</v>
      </c>
      <c r="Q23" s="37" t="str">
        <f>IF(ISBLANK(Base!$D37)," ",Base!$C37)</f>
        <v>Translantau</v>
      </c>
      <c r="R23" s="1">
        <f>IF(ISBLANK(Base!$S37)," ",Base!$S37)</f>
        <v>129</v>
      </c>
      <c r="S23" s="1">
        <f>IF(ISBLANK(Base!$T37)," ",Base!$T37)</f>
        <v>6900</v>
      </c>
      <c r="T23" s="59">
        <f>IF(ISBLANK(Base!$D18)," ",S23/R23)</f>
        <v>53.488372093023258</v>
      </c>
      <c r="U23" s="35" t="str">
        <f>IF(ISBLANK(Base!$D6)," ",Base!$B6)</f>
        <v>Europe</v>
      </c>
      <c r="V23" s="35" t="str">
        <f>IF(ISBLANK(Base!$D6)," ",Base!$C6)</f>
        <v>Val d'Aran (MAJOR =*2 RS)</v>
      </c>
      <c r="W23" s="57">
        <f>IF(ISBLANK(Base!$W6)," ",Base!$W6)</f>
        <v>4.3478260869565216E-2</v>
      </c>
    </row>
    <row r="24" spans="1:23" x14ac:dyDescent="0.25">
      <c r="A24" s="11" t="str">
        <f>IF(ISBLANK(Base!$D54)," ",Base!$B54)</f>
        <v>Amérique</v>
      </c>
      <c r="B24" s="11" t="str">
        <f>IF(ISBLANK(Base!$D54)," ",Base!$C54)</f>
        <v>Kodiak</v>
      </c>
      <c r="C24" s="61">
        <f>IF(ISBLANK(Base!$S54)," ",Base!$S54/$D$3)</f>
        <v>40.25</v>
      </c>
      <c r="F24" s="35" t="str">
        <f>IF(ISBLANK(Base!$D20)," ",Base!$B20)</f>
        <v>Europe</v>
      </c>
      <c r="G24" s="35" t="str">
        <f>IF(ISBLANK(Base!$D20)," ",Base!$C20)</f>
        <v>Nice by UTMB</v>
      </c>
      <c r="H24" s="1">
        <f>IF(ISBLANK(Base!$U20)," ",Base!$U20/$D$3)</f>
        <v>66.25</v>
      </c>
      <c r="K24" s="35" t="str">
        <f>IF(ISBLANK(Base!$D9)," ",Base!$B9)</f>
        <v>Europe</v>
      </c>
      <c r="L24" s="35" t="str">
        <f>IF(ISBLANK(Base!$D9)," ",Base!$C9)</f>
        <v>Wildstrubel</v>
      </c>
      <c r="M24" s="1">
        <f>IF(ISBLANK(Base!$T9)," ",Base!$T9/$D$3)</f>
        <v>1650</v>
      </c>
      <c r="P24" s="35" t="str">
        <f>IF(ISBLANK(Base!$D18)," ",Base!$B18)</f>
        <v>Europe</v>
      </c>
      <c r="Q24" s="35" t="str">
        <f>IF(ISBLANK(Base!$D18)," ",Base!$C18)</f>
        <v>Snowdonia</v>
      </c>
      <c r="R24" s="1">
        <f>IF(ISBLANK(Base!$S18)," ",Base!$S18)</f>
        <v>168</v>
      </c>
      <c r="S24" s="1">
        <f>IF(ISBLANK(Base!$T18)," ",Base!$T18)</f>
        <v>9500</v>
      </c>
      <c r="T24" s="59">
        <f>IF(ISBLANK(Base!$D44)," ",S24/R24)</f>
        <v>56.547619047619051</v>
      </c>
      <c r="U24" s="35" t="str">
        <f>IF(ISBLANK(Base!$D23)," ",Base!$B23)</f>
        <v>Europe</v>
      </c>
      <c r="V24" s="35" t="str">
        <f>IF(ISBLANK(Base!$D23)," ",Base!$C23)</f>
        <v>Julian alps trail</v>
      </c>
      <c r="W24" s="57">
        <f>IF(ISBLANK(Base!$W23)," ",Base!$W23)</f>
        <v>2.9411764705882353E-2</v>
      </c>
    </row>
    <row r="25" spans="1:23" x14ac:dyDescent="0.25">
      <c r="A25" s="36" t="str">
        <f>IF(ISBLANK(Base!$D29)," ",Base!$B29)</f>
        <v>Oceanie</v>
      </c>
      <c r="B25" s="36" t="str">
        <f>IF(ISBLANK(Base!$D29)," ",Base!$C29)</f>
        <v>Tarawera Ultramarathon</v>
      </c>
      <c r="C25" s="61">
        <f>IF(ISBLANK(Base!$S29)," ",Base!$S29/$D$3)</f>
        <v>40.5</v>
      </c>
      <c r="F25" s="37" t="str">
        <f>IF(ISBLANK(Base!$D37)," ",Base!$B37)</f>
        <v>Asie</v>
      </c>
      <c r="G25" s="37" t="str">
        <f>IF(ISBLANK(Base!$D37)," ",Base!$C37)</f>
        <v>Translantau</v>
      </c>
      <c r="H25" s="1">
        <f>IF(ISBLANK(Base!$U37)," ",Base!$U37/$D$3)</f>
        <v>70</v>
      </c>
      <c r="K25" s="35" t="str">
        <f>IF(ISBLANK(Base!$D8)," ",Base!$B8)</f>
        <v>Europe</v>
      </c>
      <c r="L25" s="35" t="str">
        <f>IF(ISBLANK(Base!$D8)," ",Base!$C8)</f>
        <v>Andora</v>
      </c>
      <c r="M25" s="1">
        <f>IF(ISBLANK(Base!$T8)," ",Base!$T8/$D$3)</f>
        <v>1675</v>
      </c>
      <c r="P25" s="35" t="str">
        <f>IF(ISBLANK(Base!$D28)," ",Base!$B28)</f>
        <v>Europe</v>
      </c>
      <c r="Q25" s="35" t="str">
        <f>IF(ISBLANK(Base!$D28)," ",Base!$C28)</f>
        <v>Tenerife</v>
      </c>
      <c r="R25" s="1">
        <f>IF(ISBLANK(Base!$S28)," ",Base!$S28)</f>
        <v>110</v>
      </c>
      <c r="S25" s="1">
        <f>IF(ISBLANK(Base!$T28)," ",Base!$T28)</f>
        <v>6250</v>
      </c>
      <c r="T25" s="59">
        <f>IF(ISBLANK(Base!$D21)," ",S25/R25)</f>
        <v>56.81818181818182</v>
      </c>
      <c r="U25" s="36" t="str">
        <f>IF(ISBLANK(Base!$D29)," ",Base!$B29)</f>
        <v>Oceanie</v>
      </c>
      <c r="V25" s="36" t="str">
        <f>IF(ISBLANK(Base!$D29)," ",Base!$C29)</f>
        <v>Tarawera Ultramarathon</v>
      </c>
      <c r="W25" s="57">
        <f>IF(ISBLANK(Base!$W29)," ",Base!$W29)</f>
        <v>0</v>
      </c>
    </row>
    <row r="26" spans="1:23" x14ac:dyDescent="0.25">
      <c r="A26" s="10" t="str">
        <f>IF(ISBLANK(Base!$D32)," ",Base!$B32)</f>
        <v>Afrique</v>
      </c>
      <c r="B26" s="10" t="str">
        <f>IF(ISBLANK(Base!$D32)," ",Base!$C32)</f>
        <v>Mountain Ultra trail</v>
      </c>
      <c r="C26" s="61">
        <f>IF(ISBLANK(Base!$S32)," ",Base!$S32/$D$3)</f>
        <v>40.75</v>
      </c>
      <c r="F26" s="35" t="str">
        <f>IF(ISBLANK(Base!$D10)," ",Base!$B10)</f>
        <v>Europe</v>
      </c>
      <c r="G26" s="35" t="str">
        <f>IF(ISBLANK(Base!$D10)," ",Base!$C10)</f>
        <v>Verbier Saint Bernard</v>
      </c>
      <c r="H26" s="1">
        <f>IF(ISBLANK(Base!$U10)," ",Base!$U10/$D$3)</f>
        <v>72.5</v>
      </c>
      <c r="K26" s="37" t="str">
        <f>IF(ISBLANK(Base!$D37)," ",Base!$B37)</f>
        <v>Asie</v>
      </c>
      <c r="L26" s="37" t="str">
        <f>IF(ISBLANK(Base!$D37)," ",Base!$C37)</f>
        <v>Translantau</v>
      </c>
      <c r="M26" s="1">
        <f>IF(ISBLANK(Base!$T37)," ",Base!$T37/$D$3)</f>
        <v>1725</v>
      </c>
      <c r="P26" s="37" t="str">
        <f>IF(ISBLANK(Base!$D35)," ",Base!$B35)</f>
        <v>Asie</v>
      </c>
      <c r="Q26" s="37" t="str">
        <f>IF(ISBLANK(Base!$D35)," ",Base!$C35)</f>
        <v>Amazean Jungle Thailand</v>
      </c>
      <c r="R26" s="1">
        <f>IF(ISBLANK(Base!$S35)," ",Base!$S35)</f>
        <v>146</v>
      </c>
      <c r="S26" s="1">
        <f>IF(ISBLANK(Base!$T35)," ",Base!$T35)</f>
        <v>8320</v>
      </c>
      <c r="T26" s="59">
        <f>IF(ISBLANK(Base!$D51)," ",S26/R26)</f>
        <v>56.986301369863014</v>
      </c>
      <c r="U26" s="10" t="str">
        <f>IF(ISBLANK(Base!$D32)," ",Base!$B32)</f>
        <v>Afrique</v>
      </c>
      <c r="V26" s="10" t="str">
        <f>IF(ISBLANK(Base!$D32)," ",Base!$C32)</f>
        <v>Mountain Ultra trail</v>
      </c>
      <c r="W26" s="57">
        <f>IF(ISBLANK(Base!$W32)," ",Base!$W32)</f>
        <v>-1.1627906976744186E-2</v>
      </c>
    </row>
    <row r="27" spans="1:23" x14ac:dyDescent="0.25">
      <c r="A27" s="36" t="str">
        <f>IF(ISBLANK(Base!$D31)," ",Base!$B31)</f>
        <v>Oceanie</v>
      </c>
      <c r="B27" s="36" t="str">
        <f>IF(ISBLANK(Base!$D31)," ",Base!$C31)</f>
        <v>Ultra trail Kosciuszko</v>
      </c>
      <c r="C27" s="61">
        <f>IF(ISBLANK(Base!$S31)," ",Base!$S31/$D$3)</f>
        <v>41</v>
      </c>
      <c r="F27" s="35" t="str">
        <f>IF(ISBLANK(Base!$D16)," ",Base!$B16)</f>
        <v>Europe</v>
      </c>
      <c r="G27" s="35" t="str">
        <f>IF(ISBLANK(Base!$D16)," ",Base!$C16)</f>
        <v>KAT100</v>
      </c>
      <c r="H27" s="1">
        <f>IF(ISBLANK(Base!$U16)," ",Base!$U16/$D$3)</f>
        <v>75</v>
      </c>
      <c r="K27" s="37" t="str">
        <f>IF(ISBLANK(Base!$D39)," ",Base!$B39)</f>
        <v>Asie</v>
      </c>
      <c r="L27" s="37" t="str">
        <f>IF(ISBLANK(Base!$D39)," ",Base!$C39)</f>
        <v>Utra trail Mount Yun</v>
      </c>
      <c r="M27" s="1">
        <f>IF(ISBLANK(Base!$T39)," ",Base!$T39/$D$3)</f>
        <v>1725</v>
      </c>
      <c r="P27" s="35" t="str">
        <f>IF(ISBLANK(Base!$D16)," ",Base!$B16)</f>
        <v>Europe</v>
      </c>
      <c r="Q27" s="35" t="str">
        <f>IF(ISBLANK(Base!$D16)," ",Base!$C16)</f>
        <v>KAT100</v>
      </c>
      <c r="R27" s="1">
        <f>IF(ISBLANK(Base!$S16)," ",Base!$S16)</f>
        <v>173</v>
      </c>
      <c r="S27" s="1">
        <f>IF(ISBLANK(Base!$T16)," ",Base!$T16)</f>
        <v>9900</v>
      </c>
      <c r="T27" s="59">
        <f>IF(ISBLANK(Base!$D23)," ",S27/R27)</f>
        <v>57.225433526011564</v>
      </c>
      <c r="U27" s="37" t="str">
        <f>IF(ISBLANK(Base!$D35)," ",Base!$B35)</f>
        <v>Asie</v>
      </c>
      <c r="V27" s="37" t="str">
        <f>IF(ISBLANK(Base!$D35)," ",Base!$C35)</f>
        <v>Amazean Jungle Thailand</v>
      </c>
      <c r="W27" s="57">
        <f>IF(ISBLANK(Base!$W35)," ",Base!$W35)</f>
        <v>-0.04</v>
      </c>
    </row>
    <row r="28" spans="1:23" x14ac:dyDescent="0.25">
      <c r="A28" s="35" t="str">
        <f>IF(ISBLANK(Base!$D20)," ",Base!$B20)</f>
        <v>Europe</v>
      </c>
      <c r="B28" s="35" t="str">
        <f>IF(ISBLANK(Base!$D20)," ",Base!$C20)</f>
        <v>Nice by UTMB</v>
      </c>
      <c r="C28" s="61">
        <f>IF(ISBLANK(Base!$S20)," ",Base!$S20/$D$3)</f>
        <v>41.25</v>
      </c>
      <c r="F28" s="11" t="str">
        <f>IF(ISBLANK(Base!$D50)," ",Base!$B50)</f>
        <v>Amérique</v>
      </c>
      <c r="G28" s="11" t="str">
        <f>IF(ISBLANK(Base!$D50)," ",Base!$C50)</f>
        <v>Grindstone trail running festival</v>
      </c>
      <c r="H28" s="1">
        <f>IF(ISBLANK(Base!$U50)," ",Base!$U50/$D$3)</f>
        <v>80</v>
      </c>
      <c r="K28" s="10" t="str">
        <f>IF(ISBLANK(Base!$D32)," ",Base!$B32)</f>
        <v>Afrique</v>
      </c>
      <c r="L28" s="10" t="str">
        <f>IF(ISBLANK(Base!$D32)," ",Base!$C32)</f>
        <v>Mountain Ultra trail</v>
      </c>
      <c r="M28" s="1">
        <f>IF(ISBLANK(Base!$T32)," ",Base!$T32/$D$3)</f>
        <v>1825</v>
      </c>
      <c r="P28" s="37" t="str">
        <f>IF(ISBLANK(Base!$D38)," ",Base!$B38)</f>
        <v>Asie</v>
      </c>
      <c r="Q28" s="37" t="str">
        <f>IF(ISBLANK(Base!$D38)," ",Base!$C38)</f>
        <v>Doi Inthanon thailand (MAJOR =*2 RS)</v>
      </c>
      <c r="R28" s="1">
        <f>IF(ISBLANK(Base!$S38)," ",Base!$S38)</f>
        <v>175</v>
      </c>
      <c r="S28" s="1">
        <f>IF(ISBLANK(Base!$T38)," ",Base!$T38)</f>
        <v>10030</v>
      </c>
      <c r="T28" s="59">
        <f>IF(ISBLANK(Base!$D6)," ",S28/R28)</f>
        <v>57.314285714285717</v>
      </c>
      <c r="U28" s="36" t="str">
        <f>IF(ISBLANK(Base!$D31)," ",Base!$B31)</f>
        <v>Oceanie</v>
      </c>
      <c r="V28" s="36" t="str">
        <f>IF(ISBLANK(Base!$D31)," ",Base!$C31)</f>
        <v>Ultra trail Kosciuszko</v>
      </c>
      <c r="W28" s="57">
        <f>IF(ISBLANK(Base!$W31)," ",Base!$W31)</f>
        <v>-4.3478260869565216E-2</v>
      </c>
    </row>
    <row r="29" spans="1:23" x14ac:dyDescent="0.25">
      <c r="A29" s="37" t="str">
        <f>IF(ISBLANK(Base!$D39)," ",Base!$B39)</f>
        <v>Asie</v>
      </c>
      <c r="B29" s="37" t="str">
        <f>IF(ISBLANK(Base!$D39)," ",Base!$C39)</f>
        <v>Utra trail Mount Yun</v>
      </c>
      <c r="C29" s="61">
        <f>IF(ISBLANK(Base!$S39)," ",Base!$S39/$D$3)</f>
        <v>41.25</v>
      </c>
      <c r="F29" s="35" t="str">
        <f>IF(ISBLANK(Base!$D18)," ",Base!$B18)</f>
        <v>Europe</v>
      </c>
      <c r="G29" s="35" t="str">
        <f>IF(ISBLANK(Base!$D18)," ",Base!$C18)</f>
        <v>Snowdonia</v>
      </c>
      <c r="H29" s="1">
        <f>IF(ISBLANK(Base!$U18)," ",Base!$U18/$D$3)</f>
        <v>84</v>
      </c>
      <c r="K29" s="37" t="str">
        <f>IF(ISBLANK(Base!$D35)," ",Base!$B35)</f>
        <v>Asie</v>
      </c>
      <c r="L29" s="37" t="str">
        <f>IF(ISBLANK(Base!$D35)," ",Base!$C35)</f>
        <v>Amazean Jungle Thailand</v>
      </c>
      <c r="M29" s="1">
        <f>IF(ISBLANK(Base!$T35)," ",Base!$T35/$D$3)</f>
        <v>2080</v>
      </c>
      <c r="P29" s="35" t="str">
        <f>IF(ISBLANK(Base!$D9)," ",Base!$B9)</f>
        <v>Europe</v>
      </c>
      <c r="Q29" s="35" t="str">
        <f>IF(ISBLANK(Base!$D9)," ",Base!$C9)</f>
        <v>Wildstrubel</v>
      </c>
      <c r="R29" s="1">
        <f>IF(ISBLANK(Base!$S9)," ",Base!$S9)</f>
        <v>113</v>
      </c>
      <c r="S29" s="1">
        <f>IF(ISBLANK(Base!$T9)," ",Base!$T9)</f>
        <v>6600</v>
      </c>
      <c r="T29" s="59">
        <f>IF(ISBLANK(Base!$D37)," ",S29/R29)</f>
        <v>58.407079646017699</v>
      </c>
      <c r="U29" s="11" t="str">
        <f>IF(ISBLANK(Base!$D43)," ",Base!$B43)</f>
        <v>Amérique</v>
      </c>
      <c r="V29" s="11" t="str">
        <f>IF(ISBLANK(Base!$D43)," ",Base!$C43)</f>
        <v>Valhöll Argentina</v>
      </c>
      <c r="W29" s="57">
        <f>IF(ISBLANK(Base!$W43)," ",Base!$W43)</f>
        <v>-0.29819277108433734</v>
      </c>
    </row>
    <row r="30" spans="1:23" x14ac:dyDescent="0.25">
      <c r="A30" s="35" t="str">
        <f>IF(ISBLANK(Base!$D18)," ",Base!$B18)</f>
        <v>Europe</v>
      </c>
      <c r="B30" s="35" t="str">
        <f>IF(ISBLANK(Base!$D18)," ",Base!$C18)</f>
        <v>Snowdonia</v>
      </c>
      <c r="C30" s="61">
        <f>IF(ISBLANK(Base!$S18)," ",Base!$S18/$D$3)</f>
        <v>42</v>
      </c>
      <c r="F30" s="11" t="str">
        <f>IF(ISBLANK(Base!$D54)," ",Base!$B54)</f>
        <v>Amérique</v>
      </c>
      <c r="G30" s="11" t="str">
        <f>IF(ISBLANK(Base!$D54)," ",Base!$C54)</f>
        <v>Kodiak</v>
      </c>
      <c r="H30" s="1">
        <f>IF(ISBLANK(Base!$U54)," ",Base!$U54/$D$3)</f>
        <v>85</v>
      </c>
      <c r="K30" s="35" t="str">
        <f>IF(ISBLANK(Base!$D20)," ",Base!$B20)</f>
        <v>Europe</v>
      </c>
      <c r="L30" s="35" t="str">
        <f>IF(ISBLANK(Base!$D20)," ",Base!$C20)</f>
        <v>Nice by UTMB</v>
      </c>
      <c r="M30" s="1">
        <f>IF(ISBLANK(Base!$T20)," ",Base!$T20/$D$3)</f>
        <v>2100</v>
      </c>
      <c r="P30" s="35" t="str">
        <f>IF(ISBLANK(Base!$D25)," ",Base!$B25)</f>
        <v>Europe</v>
      </c>
      <c r="Q30" s="35" t="str">
        <f>IF(ISBLANK(Base!$D25)," ",Base!$C25)</f>
        <v>UTMB</v>
      </c>
      <c r="R30" s="1">
        <f>IF(ISBLANK(Base!$S25)," ",Base!$S25)</f>
        <v>171</v>
      </c>
      <c r="S30" s="1">
        <f>IF(ISBLANK(Base!$T25)," ",Base!$T25)</f>
        <v>10000</v>
      </c>
      <c r="T30" s="59">
        <f>IF(ISBLANK(Base!$D34)," ",S30/R30)</f>
        <v>58.479532163742689</v>
      </c>
      <c r="U30" s="35"/>
      <c r="V30" s="35"/>
      <c r="W30" s="57"/>
    </row>
    <row r="31" spans="1:23" x14ac:dyDescent="0.25">
      <c r="A31" s="35" t="str">
        <f>IF(ISBLANK(Base!$D13)," ",Base!$B13)</f>
        <v>Europe</v>
      </c>
      <c r="B31" s="35" t="str">
        <f>IF(ISBLANK(Base!$D13)," ",Base!$C13)</f>
        <v>Istria</v>
      </c>
      <c r="C31" s="61">
        <f>IF(ISBLANK(Base!$S13)," ",Base!$S13/$D$3)</f>
        <v>42.25</v>
      </c>
      <c r="F31" s="35" t="str">
        <f>IF(ISBLANK(Base!$D25)," ",Base!$B25)</f>
        <v>Europe</v>
      </c>
      <c r="G31" s="35" t="str">
        <f>IF(ISBLANK(Base!$D25)," ",Base!$C25)</f>
        <v>UTMB</v>
      </c>
      <c r="H31" s="1">
        <f>IF(ISBLANK(Base!$U25)," ",Base!$U25/$D$3)</f>
        <v>99.5</v>
      </c>
      <c r="K31" s="35" t="str">
        <f>IF(ISBLANK(Base!$D10)," ",Base!$B10)</f>
        <v>Europe</v>
      </c>
      <c r="L31" s="35" t="str">
        <f>IF(ISBLANK(Base!$D10)," ",Base!$C10)</f>
        <v>Verbier Saint Bernard</v>
      </c>
      <c r="M31" s="1">
        <f>IF(ISBLANK(Base!$T10)," ",Base!$T10/$D$3)</f>
        <v>2325</v>
      </c>
      <c r="P31" s="35" t="str">
        <f>IF(ISBLANK(Base!$D4)," ",Base!$B4)</f>
        <v>Europe</v>
      </c>
      <c r="Q31" s="35" t="str">
        <f>IF(ISBLANK(Base!$D4)," ",Base!$C4)</f>
        <v>Restonica</v>
      </c>
      <c r="R31" s="1">
        <f>IF(ISBLANK(Base!$S4)," ",Base!$S4)</f>
        <v>106</v>
      </c>
      <c r="S31" s="1">
        <f>IF(ISBLANK(Base!$T4)," ",Base!$T4)</f>
        <v>6200</v>
      </c>
      <c r="T31" s="59">
        <f>IF(ISBLANK(Base!$D29)," ",S31/R31)</f>
        <v>58.490566037735846</v>
      </c>
      <c r="U31" s="35"/>
      <c r="V31" s="35"/>
      <c r="W31" s="57"/>
    </row>
    <row r="32" spans="1:23" x14ac:dyDescent="0.25">
      <c r="A32" s="35" t="str">
        <f>IF(ISBLANK(Base!$D25)," ",Base!$B25)</f>
        <v>Europe</v>
      </c>
      <c r="B32" s="35" t="str">
        <f>IF(ISBLANK(Base!$D25)," ",Base!$C25)</f>
        <v>UTMB</v>
      </c>
      <c r="C32" s="61">
        <f>IF(ISBLANK(Base!$S25)," ",Base!$S25/$D$3)</f>
        <v>42.75</v>
      </c>
      <c r="F32" s="11" t="str">
        <f>IF(ISBLANK(Base!$B45)," ",Base!$B45)</f>
        <v>Amérique</v>
      </c>
      <c r="G32" s="11" t="str">
        <f>IF(ISBLANK(Base!$B45)," ",Base!$C45)</f>
        <v xml:space="preserve">Western States 100 miles </v>
      </c>
      <c r="H32" s="1">
        <f>IF(ISBLANK(Base!$U45)," ",Base!$U45/$D$3)</f>
        <v>102.5</v>
      </c>
      <c r="K32" s="35" t="str">
        <f>IF(ISBLANK(Base!$D18)," ",Base!$B18)</f>
        <v>Europe</v>
      </c>
      <c r="L32" s="35" t="str">
        <f>IF(ISBLANK(Base!$D18)," ",Base!$C18)</f>
        <v>Snowdonia</v>
      </c>
      <c r="M32" s="1">
        <f>IF(ISBLANK(Base!$T18)," ",Base!$T18/$D$3)</f>
        <v>2375</v>
      </c>
      <c r="P32" s="35" t="str">
        <f>IF(ISBLANK(Base!$D6)," ",Base!$B6)</f>
        <v>Europe</v>
      </c>
      <c r="Q32" s="35" t="str">
        <f>IF(ISBLANK(Base!$D6)," ",Base!$C6)</f>
        <v>Val d'Aran (MAJOR =*2 RS)</v>
      </c>
      <c r="R32" s="1">
        <f>IF(ISBLANK(Base!$S6)," ",Base!$S6)</f>
        <v>163</v>
      </c>
      <c r="S32" s="1">
        <f>IF(ISBLANK(Base!$T6)," ",Base!$T6)</f>
        <v>10000</v>
      </c>
      <c r="T32" s="59">
        <f>IF(ISBLANK(Base!$D41)," ",S32/R32)</f>
        <v>61.349693251533743</v>
      </c>
      <c r="U32" s="35"/>
      <c r="V32" s="35"/>
      <c r="W32" s="57"/>
    </row>
    <row r="33" spans="1:23" x14ac:dyDescent="0.25">
      <c r="A33" s="35" t="str">
        <f>IF(ISBLANK(Base!$D16)," ",Base!$B16)</f>
        <v>Europe</v>
      </c>
      <c r="B33" s="35" t="str">
        <f>IF(ISBLANK(Base!$D16)," ",Base!$C16)</f>
        <v>KAT100</v>
      </c>
      <c r="C33" s="61">
        <f>IF(ISBLANK(Base!$S16)," ",Base!$S16/$D$3)</f>
        <v>43.25</v>
      </c>
      <c r="F33" s="35" t="str">
        <f>IF(ISBLANK(Base!$D11)," ",Base!$B11)</f>
        <v>Europe</v>
      </c>
      <c r="G33" s="35" t="str">
        <f>IF(ISBLANK(Base!$D11)," ",Base!$C11)</f>
        <v>Eiger</v>
      </c>
      <c r="H33" s="1">
        <f>IF(ISBLANK(Base!$U11)," ",Base!$U11/$D$3)</f>
        <v>122.5</v>
      </c>
      <c r="K33" s="35" t="str">
        <f>IF(ISBLANK(Base!$D16)," ",Base!$B16)</f>
        <v>Europe</v>
      </c>
      <c r="L33" s="35" t="str">
        <f>IF(ISBLANK(Base!$D16)," ",Base!$C16)</f>
        <v>KAT100</v>
      </c>
      <c r="M33" s="1">
        <f>IF(ISBLANK(Base!$T16)," ",Base!$T16/$D$3)</f>
        <v>2475</v>
      </c>
      <c r="P33" s="35" t="str">
        <f>IF(ISBLANK(Base!$D8)," ",Base!$B8)</f>
        <v>Europe</v>
      </c>
      <c r="Q33" s="35" t="str">
        <f>IF(ISBLANK(Base!$D8)," ",Base!$C8)</f>
        <v>Andora</v>
      </c>
      <c r="R33" s="1">
        <f>IF(ISBLANK(Base!$S8)," ",Base!$S8)</f>
        <v>107</v>
      </c>
      <c r="S33" s="1">
        <f>IF(ISBLANK(Base!$T8)," ",Base!$T8)</f>
        <v>6700</v>
      </c>
      <c r="T33" s="59">
        <f>IF(ISBLANK(Base!$D50)," ",S33/R33)</f>
        <v>62.616822429906541</v>
      </c>
      <c r="U33" s="35"/>
      <c r="V33" s="35"/>
      <c r="W33" s="57"/>
    </row>
    <row r="34" spans="1:23" x14ac:dyDescent="0.25">
      <c r="A34" s="35" t="str">
        <f>IF(ISBLANK(Base!$D17)," ",Base!$B17)</f>
        <v>Europe</v>
      </c>
      <c r="B34" s="35" t="str">
        <f>IF(ISBLANK(Base!$D17)," ",Base!$C17)</f>
        <v>Alsace by UTMB</v>
      </c>
      <c r="C34" s="61">
        <f>IF(ISBLANK(Base!$S17)," ",Base!$S17/$D$3)</f>
        <v>43.75</v>
      </c>
      <c r="F34" s="36" t="str">
        <f>IF(ISBLANK(Base!$D31)," ",Base!$B31)</f>
        <v>Oceanie</v>
      </c>
      <c r="G34" s="36" t="str">
        <f>IF(ISBLANK(Base!$D31)," ",Base!$C31)</f>
        <v>Ultra trail Kosciuszko</v>
      </c>
      <c r="H34" s="1">
        <f>IF(ISBLANK(Base!$U31)," ",Base!$U31/$D$3)</f>
        <v>137.5</v>
      </c>
      <c r="K34" s="35" t="str">
        <f>IF(ISBLANK(Base!$D25)," ",Base!$B25)</f>
        <v>Europe</v>
      </c>
      <c r="L34" s="35" t="str">
        <f>IF(ISBLANK(Base!$D25)," ",Base!$C25)</f>
        <v>UTMB</v>
      </c>
      <c r="M34" s="1">
        <f>IF(ISBLANK(Base!$T25)," ",Base!$T25/$D$3)</f>
        <v>2500</v>
      </c>
      <c r="P34" s="35" t="str">
        <f>IF(ISBLANK(Base!$D10)," ",Base!$B10)</f>
        <v>Europe</v>
      </c>
      <c r="Q34" s="35" t="str">
        <f>IF(ISBLANK(Base!$D10)," ",Base!$C10)</f>
        <v>Verbier Saint Bernard</v>
      </c>
      <c r="R34" s="1">
        <f>IF(ISBLANK(Base!$S10)," ",Base!$S10)</f>
        <v>140</v>
      </c>
      <c r="S34" s="1">
        <f>IF(ISBLANK(Base!$T10)," ",Base!$T10)</f>
        <v>9300</v>
      </c>
      <c r="T34" s="59">
        <f>IF(ISBLANK(Base!$D19)," ",S34/R34)</f>
        <v>66.428571428571431</v>
      </c>
      <c r="U34" s="35"/>
      <c r="V34" s="35"/>
      <c r="W34" s="57"/>
    </row>
    <row r="35" spans="1:23" x14ac:dyDescent="0.25">
      <c r="A35" s="35" t="str">
        <f>IF(ISBLANK(Base!$D11)," ",Base!$B11)</f>
        <v>Europe</v>
      </c>
      <c r="B35" s="35" t="str">
        <f>IF(ISBLANK(Base!$D11)," ",Base!$C11)</f>
        <v>Eiger</v>
      </c>
      <c r="C35" s="61">
        <f>IF(ISBLANK(Base!$S11)," ",Base!$S11/$D$3)</f>
        <v>62.5</v>
      </c>
      <c r="F35" s="36" t="str">
        <f>IF(ISBLANK(Base!$D29)," ",Base!$B29)</f>
        <v>Oceanie</v>
      </c>
      <c r="G35" s="36" t="str">
        <f>IF(ISBLANK(Base!$D29)," ",Base!$C29)</f>
        <v>Tarawera Ultramarathon</v>
      </c>
      <c r="H35" s="1">
        <f>IF(ISBLANK(Base!$U29)," ",Base!$U29/$D$3)</f>
        <v>140</v>
      </c>
      <c r="K35" s="35" t="str">
        <f>IF(ISBLANK(Base!$D11)," ",Base!$B11)</f>
        <v>Europe</v>
      </c>
      <c r="L35" s="35" t="str">
        <f>IF(ISBLANK(Base!$D11)," ",Base!$C11)</f>
        <v>Eiger</v>
      </c>
      <c r="M35" s="1">
        <f>IF(ISBLANK(Base!$T11)," ",Base!$T11/$D$3)</f>
        <v>4500</v>
      </c>
      <c r="P35" s="35" t="str">
        <f>IF(ISBLANK(Base!$D11)," ",Base!$B11)</f>
        <v>Europe</v>
      </c>
      <c r="Q35" s="35" t="str">
        <f>IF(ISBLANK(Base!$D11)," ",Base!$C11)</f>
        <v>Eiger</v>
      </c>
      <c r="R35" s="1">
        <f>IF(ISBLANK(Base!$S11)," ",Base!$S11)</f>
        <v>250</v>
      </c>
      <c r="S35" s="1">
        <f>IF(ISBLANK(Base!$T11)," ",Base!$T11)</f>
        <v>18000</v>
      </c>
      <c r="T35" s="59">
        <f>IF(ISBLANK(Base!$D20)," ",S35/R35)</f>
        <v>72</v>
      </c>
      <c r="U35" s="35"/>
      <c r="V35" s="35"/>
      <c r="W35" s="57"/>
    </row>
    <row r="36" spans="1:23" x14ac:dyDescent="0.25">
      <c r="A36" s="35" t="str">
        <f>IF(ISBLANK(Base!$D3)," ",Base!$B3)</f>
        <v>Europe</v>
      </c>
      <c r="B36" s="35" t="str">
        <f>IF(ISBLANK(Base!$D3)," ",Base!$C3)</f>
        <v>Transvulcania</v>
      </c>
      <c r="C36" s="61" t="str">
        <f>IF(ISBLANK(Base!$S3)," ",Base!$S3/$D$3)</f>
        <v xml:space="preserve"> </v>
      </c>
      <c r="F36" s="35" t="str">
        <f>IF(ISBLANK(Base!$D3)," ",Base!$B3)</f>
        <v>Europe</v>
      </c>
      <c r="G36" s="35" t="str">
        <f>IF(ISBLANK(Base!$D3)," ",Base!$C3)</f>
        <v>Transvulcania</v>
      </c>
      <c r="H36" s="1" t="str">
        <f>IF(ISBLANK(Base!$U3)," ",Base!$U3/$D$3)</f>
        <v xml:space="preserve"> </v>
      </c>
      <c r="K36" s="35" t="str">
        <f>IF(ISBLANK(Base!$D3)," ",Base!$B3)</f>
        <v>Europe</v>
      </c>
      <c r="L36" s="35" t="str">
        <f>IF(ISBLANK(Base!$D3)," ",Base!$C3)</f>
        <v>Transvulcania</v>
      </c>
      <c r="M36" s="1" t="str">
        <f>IF(ISBLANK(Base!$T3)," ",Base!$T3/$D$3)</f>
        <v xml:space="preserve"> </v>
      </c>
      <c r="P36" s="11" t="str">
        <f>IF(ISBLANK(Base!$D55)," ",Base!$B55)</f>
        <v>Amérique</v>
      </c>
      <c r="Q36" s="11" t="str">
        <f>IF(ISBLANK(Base!$D55)," ",Base!$C55)</f>
        <v>Quito Trail Ecuador</v>
      </c>
      <c r="R36" s="1" t="str">
        <f>IF(ISBLANK(Base!$S55)," ",Base!$S55)</f>
        <v xml:space="preserve"> </v>
      </c>
      <c r="S36" s="1" t="str">
        <f>IF(ISBLANK(Base!$T55)," ",Base!$T55)</f>
        <v xml:space="preserve"> </v>
      </c>
      <c r="T36" s="59" t="str">
        <f>IF(ISBLANK(Base!$D12)," ",S36/R36)</f>
        <v xml:space="preserve"> </v>
      </c>
      <c r="U36" s="35"/>
      <c r="V36" s="35"/>
      <c r="W36" s="57"/>
    </row>
    <row r="37" spans="1:23" x14ac:dyDescent="0.25">
      <c r="A37" s="35" t="str">
        <f>IF(ISBLANK(Base!$D7)," ",Base!$B7)</f>
        <v>Europe</v>
      </c>
      <c r="B37" s="35" t="str">
        <f>IF(ISBLANK(Base!$D7)," ",Base!$C7)</f>
        <v>Val d'Aran (MAJOR =*2 RS)</v>
      </c>
      <c r="C37" s="61" t="str">
        <f>IF(ISBLANK(Base!$S7)," ",Base!$S7/$D$3)</f>
        <v xml:space="preserve"> </v>
      </c>
      <c r="F37" s="35" t="str">
        <f>IF(ISBLANK(Base!$D7)," ",Base!$B7)</f>
        <v>Europe</v>
      </c>
      <c r="G37" s="35" t="str">
        <f>IF(ISBLANK(Base!$D7)," ",Base!$C7)</f>
        <v>Val d'Aran (MAJOR =*2 RS)</v>
      </c>
      <c r="H37" s="1" t="str">
        <f>IF(ISBLANK(Base!$U7)," ",Base!$U7/$D$3)</f>
        <v xml:space="preserve"> </v>
      </c>
      <c r="K37" s="35" t="str">
        <f>IF(ISBLANK(Base!$D7)," ",Base!$B7)</f>
        <v>Europe</v>
      </c>
      <c r="L37" s="35" t="str">
        <f>IF(ISBLANK(Base!$D7)," ",Base!$C7)</f>
        <v>Val d'Aran (MAJOR =*2 RS)</v>
      </c>
      <c r="M37" s="1" t="str">
        <f>IF(ISBLANK(Base!$T7)," ",Base!$T7/$D$3)</f>
        <v xml:space="preserve"> </v>
      </c>
      <c r="P37" s="35" t="str">
        <f>IF(ISBLANK(Base!$D3)," ",Base!$B3)</f>
        <v>Europe</v>
      </c>
      <c r="Q37" s="35" t="str">
        <f>IF(ISBLANK(Base!$D3)," ",Base!$C3)</f>
        <v>Transvulcania</v>
      </c>
      <c r="R37" s="1" t="str">
        <f>IF(ISBLANK(Base!$S3)," ",Base!$S3)</f>
        <v xml:space="preserve"> </v>
      </c>
      <c r="S37" s="1" t="str">
        <f>IF(ISBLANK(Base!$T3)," ",Base!$T3)</f>
        <v xml:space="preserve"> </v>
      </c>
      <c r="T37" s="59"/>
      <c r="U37" s="35"/>
      <c r="V37" s="35"/>
      <c r="W37" s="57"/>
    </row>
    <row r="38" spans="1:23" x14ac:dyDescent="0.25">
      <c r="A38" s="35" t="str">
        <f>IF(ISBLANK(Base!$D12)," ",Base!$B12)</f>
        <v xml:space="preserve"> </v>
      </c>
      <c r="B38" s="35" t="str">
        <f>IF(ISBLANK(Base!$D12)," ",Base!$C12)</f>
        <v xml:space="preserve"> </v>
      </c>
      <c r="C38" s="61" t="str">
        <f>IF(ISBLANK(Base!$S12)," ",Base!$S12/$D$3)</f>
        <v xml:space="preserve"> </v>
      </c>
      <c r="F38" s="35" t="str">
        <f>IF(ISBLANK(Base!$D12)," ",Base!$B12)</f>
        <v xml:space="preserve"> </v>
      </c>
      <c r="G38" s="35" t="str">
        <f>IF(ISBLANK(Base!$D12)," ",Base!$C12)</f>
        <v xml:space="preserve"> </v>
      </c>
      <c r="H38" s="1" t="str">
        <f>IF(ISBLANK(Base!$U12)," ",Base!$U12/$D$3)</f>
        <v xml:space="preserve"> </v>
      </c>
      <c r="K38" s="35" t="str">
        <f>IF(ISBLANK(Base!$D12)," ",Base!$B12)</f>
        <v xml:space="preserve"> </v>
      </c>
      <c r="L38" s="35" t="str">
        <f>IF(ISBLANK(Base!$D12)," ",Base!$C12)</f>
        <v xml:space="preserve"> </v>
      </c>
      <c r="M38" s="1" t="str">
        <f>IF(ISBLANK(Base!$T12)," ",Base!$T12/$D$3)</f>
        <v xml:space="preserve"> </v>
      </c>
      <c r="P38" s="35" t="str">
        <f>IF(ISBLANK(Base!$D7)," ",Base!$B7)</f>
        <v>Europe</v>
      </c>
      <c r="Q38" s="35" t="str">
        <f>IF(ISBLANK(Base!$D7)," ",Base!$C7)</f>
        <v>Val d'Aran (MAJOR =*2 RS)</v>
      </c>
      <c r="R38" s="1" t="str">
        <f>IF(ISBLANK(Base!$S7)," ",Base!$S7)</f>
        <v xml:space="preserve"> </v>
      </c>
      <c r="S38" s="1" t="str">
        <f>IF(ISBLANK(Base!$T7)," ",Base!$T7)</f>
        <v xml:space="preserve"> </v>
      </c>
      <c r="T38" s="59"/>
      <c r="U38" s="35"/>
      <c r="V38" s="35"/>
      <c r="W38" s="57"/>
    </row>
    <row r="39" spans="1:23" x14ac:dyDescent="0.25">
      <c r="A39" s="35" t="str">
        <f>IF(ISBLANK(Base!$D14)," ",Base!$B14)</f>
        <v xml:space="preserve"> </v>
      </c>
      <c r="B39" s="35" t="str">
        <f>IF(ISBLANK(Base!$D14)," ",Base!$C14)</f>
        <v xml:space="preserve"> </v>
      </c>
      <c r="C39" s="61" t="str">
        <f>IF(ISBLANK(Base!$S14)," ",Base!$S14/$D$3)</f>
        <v xml:space="preserve"> </v>
      </c>
      <c r="F39" s="35" t="str">
        <f>IF(ISBLANK(Base!$D14)," ",Base!$B14)</f>
        <v xml:space="preserve"> </v>
      </c>
      <c r="G39" s="35" t="str">
        <f>IF(ISBLANK(Base!$D14)," ",Base!$C14)</f>
        <v xml:space="preserve"> </v>
      </c>
      <c r="H39" s="1" t="str">
        <f>IF(ISBLANK(Base!$U14)," ",Base!$U14/$D$3)</f>
        <v xml:space="preserve"> </v>
      </c>
      <c r="K39" s="35" t="str">
        <f>IF(ISBLANK(Base!$D14)," ",Base!$B14)</f>
        <v xml:space="preserve"> </v>
      </c>
      <c r="L39" s="35" t="str">
        <f>IF(ISBLANK(Base!$D14)," ",Base!$C14)</f>
        <v xml:space="preserve"> </v>
      </c>
      <c r="M39" s="1" t="str">
        <f>IF(ISBLANK(Base!$T14)," ",Base!$T14/$D$3)</f>
        <v xml:space="preserve"> </v>
      </c>
      <c r="P39" s="35" t="str">
        <f>IF(ISBLANK(Base!$D12)," ",Base!$B12)</f>
        <v xml:space="preserve"> </v>
      </c>
      <c r="Q39" s="35" t="str">
        <f>IF(ISBLANK(Base!$D12)," ",Base!$C12)</f>
        <v xml:space="preserve"> </v>
      </c>
      <c r="R39" s="1" t="str">
        <f>IF(ISBLANK(Base!$S12)," ",Base!$S12)</f>
        <v xml:space="preserve"> </v>
      </c>
      <c r="S39" s="1" t="str">
        <f>IF(ISBLANK(Base!$T12)," ",Base!$T12)</f>
        <v xml:space="preserve"> </v>
      </c>
      <c r="T39" s="59"/>
      <c r="U39" s="35"/>
      <c r="V39" s="35"/>
      <c r="W39" s="57"/>
    </row>
    <row r="40" spans="1:23" x14ac:dyDescent="0.25">
      <c r="A40" s="35" t="str">
        <f>IF(ISBLANK(Base!$D21)," ",Base!$B21)</f>
        <v>Europe</v>
      </c>
      <c r="B40" s="35" t="str">
        <f>IF(ISBLANK(Base!$D21)," ",Base!$C21)</f>
        <v>Mozart 100</v>
      </c>
      <c r="C40" s="61" t="str">
        <f>IF(ISBLANK(Base!$S21)," ",Base!$S21/$D$3)</f>
        <v xml:space="preserve"> </v>
      </c>
      <c r="F40" s="35" t="str">
        <f>IF(ISBLANK(Base!$D21)," ",Base!$B21)</f>
        <v>Europe</v>
      </c>
      <c r="G40" s="35" t="str">
        <f>IF(ISBLANK(Base!$D21)," ",Base!$C21)</f>
        <v>Mozart 100</v>
      </c>
      <c r="H40" s="1" t="str">
        <f>IF(ISBLANK(Base!$U21)," ",Base!$U21/$D$3)</f>
        <v xml:space="preserve"> </v>
      </c>
      <c r="K40" s="35" t="str">
        <f>IF(ISBLANK(Base!$D21)," ",Base!$B21)</f>
        <v>Europe</v>
      </c>
      <c r="L40" s="35" t="str">
        <f>IF(ISBLANK(Base!$D21)," ",Base!$C21)</f>
        <v>Mozart 100</v>
      </c>
      <c r="M40" s="1" t="str">
        <f>IF(ISBLANK(Base!$T21)," ",Base!$T21/$D$3)</f>
        <v xml:space="preserve"> </v>
      </c>
      <c r="P40" s="35" t="str">
        <f>IF(ISBLANK(Base!$D14)," ",Base!$B14)</f>
        <v xml:space="preserve"> </v>
      </c>
      <c r="Q40" s="35" t="str">
        <f>IF(ISBLANK(Base!$D14)," ",Base!$C14)</f>
        <v xml:space="preserve"> </v>
      </c>
      <c r="R40" s="1" t="str">
        <f>IF(ISBLANK(Base!$S14)," ",Base!$S14)</f>
        <v xml:space="preserve"> </v>
      </c>
      <c r="S40" s="1" t="str">
        <f>IF(ISBLANK(Base!$T14)," ",Base!$T14)</f>
        <v xml:space="preserve"> </v>
      </c>
      <c r="T40" s="59"/>
      <c r="U40" s="36"/>
      <c r="V40" s="36"/>
      <c r="W40" s="57"/>
    </row>
    <row r="41" spans="1:23" x14ac:dyDescent="0.25">
      <c r="A41" s="35" t="str">
        <f>IF(ISBLANK(Base!$D22)," ",Base!$B22)</f>
        <v>Europe</v>
      </c>
      <c r="B41" s="35" t="str">
        <f>IF(ISBLANK(Base!$D22)," ",Base!$C22)</f>
        <v>Mozart 100</v>
      </c>
      <c r="C41" s="61" t="str">
        <f>IF(ISBLANK(Base!$S22)," ",Base!$S22/$D$3)</f>
        <v xml:space="preserve"> </v>
      </c>
      <c r="F41" s="35" t="str">
        <f>IF(ISBLANK(Base!$D22)," ",Base!$B22)</f>
        <v>Europe</v>
      </c>
      <c r="G41" s="35" t="str">
        <f>IF(ISBLANK(Base!$D22)," ",Base!$C22)</f>
        <v>Mozart 100</v>
      </c>
      <c r="H41" s="1" t="str">
        <f>IF(ISBLANK(Base!$U22)," ",Base!$U22/$D$3)</f>
        <v xml:space="preserve"> </v>
      </c>
      <c r="K41" s="35" t="str">
        <f>IF(ISBLANK(Base!$D22)," ",Base!$B22)</f>
        <v>Europe</v>
      </c>
      <c r="L41" s="35" t="str">
        <f>IF(ISBLANK(Base!$D22)," ",Base!$C22)</f>
        <v>Mozart 100</v>
      </c>
      <c r="M41" s="1" t="str">
        <f>IF(ISBLANK(Base!$T22)," ",Base!$T22/$D$3)</f>
        <v xml:space="preserve"> </v>
      </c>
      <c r="P41" s="35" t="str">
        <f>IF(ISBLANK(Base!$D21)," ",Base!$B21)</f>
        <v>Europe</v>
      </c>
      <c r="Q41" s="35" t="str">
        <f>IF(ISBLANK(Base!$D21)," ",Base!$C21)</f>
        <v>Mozart 100</v>
      </c>
      <c r="R41" s="1" t="str">
        <f>IF(ISBLANK(Base!$S21)," ",Base!$S21)</f>
        <v xml:space="preserve"> </v>
      </c>
      <c r="S41" s="1" t="str">
        <f>IF(ISBLANK(Base!$T21)," ",Base!$T21)</f>
        <v xml:space="preserve"> </v>
      </c>
      <c r="T41" s="59"/>
      <c r="U41" s="10"/>
      <c r="V41" s="10"/>
      <c r="W41" s="57"/>
    </row>
    <row r="42" spans="1:23" x14ac:dyDescent="0.25">
      <c r="A42" s="35" t="str">
        <f>IF(ISBLANK(Base!$D24)," ",Base!$B24)</f>
        <v>Europe</v>
      </c>
      <c r="B42" s="35" t="str">
        <f>IF(ISBLANK(Base!$D24)," ",Base!$C24)</f>
        <v>Julian alps trail</v>
      </c>
      <c r="C42" s="61" t="str">
        <f>IF(ISBLANK(Base!$S24)," ",Base!$S24/$D$3)</f>
        <v xml:space="preserve"> </v>
      </c>
      <c r="F42" s="35" t="str">
        <f>IF(ISBLANK(Base!$D24)," ",Base!$B24)</f>
        <v>Europe</v>
      </c>
      <c r="G42" s="35" t="str">
        <f>IF(ISBLANK(Base!$D24)," ",Base!$C24)</f>
        <v>Julian alps trail</v>
      </c>
      <c r="H42" s="1" t="str">
        <f>IF(ISBLANK(Base!$U24)," ",Base!$U24/$D$3)</f>
        <v xml:space="preserve"> </v>
      </c>
      <c r="K42" s="35" t="str">
        <f>IF(ISBLANK(Base!$D24)," ",Base!$B24)</f>
        <v>Europe</v>
      </c>
      <c r="L42" s="35" t="str">
        <f>IF(ISBLANK(Base!$D24)," ",Base!$C24)</f>
        <v>Julian alps trail</v>
      </c>
      <c r="M42" s="1" t="str">
        <f>IF(ISBLANK(Base!$T24)," ",Base!$T24/$D$3)</f>
        <v xml:space="preserve"> </v>
      </c>
      <c r="P42" s="35" t="str">
        <f>IF(ISBLANK(Base!$D22)," ",Base!$B22)</f>
        <v>Europe</v>
      </c>
      <c r="Q42" s="35" t="str">
        <f>IF(ISBLANK(Base!$D22)," ",Base!$C22)</f>
        <v>Mozart 100</v>
      </c>
      <c r="R42" s="1" t="str">
        <f>IF(ISBLANK(Base!$S22)," ",Base!$S22)</f>
        <v xml:space="preserve"> </v>
      </c>
      <c r="S42" s="1" t="str">
        <f>IF(ISBLANK(Base!$T22)," ",Base!$T22)</f>
        <v xml:space="preserve"> </v>
      </c>
      <c r="T42" s="59"/>
      <c r="U42" s="10"/>
      <c r="V42" s="10"/>
      <c r="W42" s="57"/>
    </row>
    <row r="43" spans="1:23" x14ac:dyDescent="0.25">
      <c r="A43" s="35" t="str">
        <f>IF(ISBLANK(Base!$D26)," ",Base!$B26)</f>
        <v>Europe</v>
      </c>
      <c r="B43" s="35" t="str">
        <f>IF(ISBLANK(Base!$D26)," ",Base!$C26)</f>
        <v>Chianti Ultra trail</v>
      </c>
      <c r="C43" s="61" t="str">
        <f>IF(ISBLANK(Base!$S26)," ",Base!$S26/$D$3)</f>
        <v xml:space="preserve"> </v>
      </c>
      <c r="F43" s="35" t="str">
        <f>IF(ISBLANK(Base!$D26)," ",Base!$B26)</f>
        <v>Europe</v>
      </c>
      <c r="G43" s="35" t="str">
        <f>IF(ISBLANK(Base!$D26)," ",Base!$C26)</f>
        <v>Chianti Ultra trail</v>
      </c>
      <c r="H43" s="1" t="str">
        <f>IF(ISBLANK(Base!$U26)," ",Base!$U26/$D$3)</f>
        <v xml:space="preserve"> </v>
      </c>
      <c r="K43" s="35" t="str">
        <f>IF(ISBLANK(Base!$D26)," ",Base!$B26)</f>
        <v>Europe</v>
      </c>
      <c r="L43" s="35" t="str">
        <f>IF(ISBLANK(Base!$D26)," ",Base!$C26)</f>
        <v>Chianti Ultra trail</v>
      </c>
      <c r="M43" s="1" t="str">
        <f>IF(ISBLANK(Base!$T26)," ",Base!$T26/$D$3)</f>
        <v xml:space="preserve"> </v>
      </c>
      <c r="P43" s="35" t="str">
        <f>IF(ISBLANK(Base!$D24)," ",Base!$B24)</f>
        <v>Europe</v>
      </c>
      <c r="Q43" s="35" t="str">
        <f>IF(ISBLANK(Base!$D24)," ",Base!$C24)</f>
        <v>Julian alps trail</v>
      </c>
      <c r="R43" s="1" t="str">
        <f>IF(ISBLANK(Base!$S24)," ",Base!$S24)</f>
        <v xml:space="preserve"> </v>
      </c>
      <c r="S43" s="1" t="str">
        <f>IF(ISBLANK(Base!$T24)," ",Base!$T24)</f>
        <v xml:space="preserve"> </v>
      </c>
      <c r="T43" s="59"/>
      <c r="U43" s="37"/>
      <c r="V43" s="37"/>
      <c r="W43" s="57"/>
    </row>
    <row r="44" spans="1:23" x14ac:dyDescent="0.25">
      <c r="A44" s="35" t="str">
        <f>IF(ISBLANK(Base!$D27)," ",Base!$B27)</f>
        <v>Europe</v>
      </c>
      <c r="B44" s="35" t="str">
        <f>IF(ISBLANK(Base!$D27)," ",Base!$C27)</f>
        <v>Chianti Ultra trail</v>
      </c>
      <c r="C44" s="61" t="str">
        <f>IF(ISBLANK(Base!$S27)," ",Base!$S27/$D$3)</f>
        <v xml:space="preserve"> </v>
      </c>
      <c r="F44" s="35" t="str">
        <f>IF(ISBLANK(Base!$D27)," ",Base!$B27)</f>
        <v>Europe</v>
      </c>
      <c r="G44" s="35" t="str">
        <f>IF(ISBLANK(Base!$D27)," ",Base!$C27)</f>
        <v>Chianti Ultra trail</v>
      </c>
      <c r="H44" s="1" t="str">
        <f>IF(ISBLANK(Base!$U27)," ",Base!$U27/$D$3)</f>
        <v xml:space="preserve"> </v>
      </c>
      <c r="K44" s="35" t="str">
        <f>IF(ISBLANK(Base!$D27)," ",Base!$B27)</f>
        <v>Europe</v>
      </c>
      <c r="L44" s="35" t="str">
        <f>IF(ISBLANK(Base!$D27)," ",Base!$C27)</f>
        <v>Chianti Ultra trail</v>
      </c>
      <c r="M44" s="1" t="str">
        <f>IF(ISBLANK(Base!$T27)," ",Base!$T27/$D$3)</f>
        <v xml:space="preserve"> </v>
      </c>
      <c r="P44" s="35" t="str">
        <f>IF(ISBLANK(Base!$D26)," ",Base!$B26)</f>
        <v>Europe</v>
      </c>
      <c r="Q44" s="35" t="str">
        <f>IF(ISBLANK(Base!$D26)," ",Base!$C26)</f>
        <v>Chianti Ultra trail</v>
      </c>
      <c r="R44" s="1" t="str">
        <f>IF(ISBLANK(Base!$S26)," ",Base!$S26)</f>
        <v xml:space="preserve"> </v>
      </c>
      <c r="S44" s="1" t="str">
        <f>IF(ISBLANK(Base!$T26)," ",Base!$T26)</f>
        <v xml:space="preserve"> </v>
      </c>
      <c r="T44" s="59"/>
      <c r="U44" s="37"/>
      <c r="V44" s="37"/>
      <c r="W44" s="57"/>
    </row>
    <row r="45" spans="1:23" x14ac:dyDescent="0.25">
      <c r="A45" s="36" t="str">
        <f>IF(ISBLANK(Base!$D30)," ",Base!$B30)</f>
        <v>Oceanie</v>
      </c>
      <c r="B45" s="36" t="str">
        <f>IF(ISBLANK(Base!$D30)," ",Base!$C30)</f>
        <v xml:space="preserve">Ultra trail Australia </v>
      </c>
      <c r="C45" s="61" t="str">
        <f>IF(ISBLANK(Base!$S30)," ",Base!$S30/$D$3)</f>
        <v xml:space="preserve"> </v>
      </c>
      <c r="F45" s="36" t="str">
        <f>IF(ISBLANK(Base!$D30)," ",Base!$B30)</f>
        <v>Oceanie</v>
      </c>
      <c r="G45" s="36" t="str">
        <f>IF(ISBLANK(Base!$D30)," ",Base!$C30)</f>
        <v xml:space="preserve">Ultra trail Australia </v>
      </c>
      <c r="H45" s="1" t="str">
        <f>IF(ISBLANK(Base!$U30)," ",Base!$U30/$D$3)</f>
        <v xml:space="preserve"> </v>
      </c>
      <c r="K45" s="36" t="str">
        <f>IF(ISBLANK(Base!$D30)," ",Base!$B30)</f>
        <v>Oceanie</v>
      </c>
      <c r="L45" s="36" t="str">
        <f>IF(ISBLANK(Base!$D30)," ",Base!$C30)</f>
        <v xml:space="preserve">Ultra trail Australia </v>
      </c>
      <c r="M45" s="1" t="str">
        <f>IF(ISBLANK(Base!$T30)," ",Base!$T30/$D$3)</f>
        <v xml:space="preserve"> </v>
      </c>
      <c r="P45" s="35" t="str">
        <f>IF(ISBLANK(Base!$D27)," ",Base!$B27)</f>
        <v>Europe</v>
      </c>
      <c r="Q45" s="35" t="str">
        <f>IF(ISBLANK(Base!$D27)," ",Base!$C27)</f>
        <v>Chianti Ultra trail</v>
      </c>
      <c r="R45" s="1" t="str">
        <f>IF(ISBLANK(Base!$S27)," ",Base!$S27)</f>
        <v xml:space="preserve"> </v>
      </c>
      <c r="S45" s="1" t="str">
        <f>IF(ISBLANK(Base!$T27)," ",Base!$T27)</f>
        <v xml:space="preserve"> </v>
      </c>
      <c r="T45" s="59"/>
      <c r="U45" s="37"/>
      <c r="V45" s="37"/>
      <c r="W45" s="57"/>
    </row>
    <row r="46" spans="1:23" x14ac:dyDescent="0.25">
      <c r="A46" s="10" t="str">
        <f>IF(ISBLANK(Base!$D33)," ",Base!$B33)</f>
        <v xml:space="preserve"> </v>
      </c>
      <c r="B46" s="10" t="str">
        <f>IF(ISBLANK(Base!$D33)," ",Base!$C33)</f>
        <v xml:space="preserve"> </v>
      </c>
      <c r="C46" s="61" t="str">
        <f>IF(ISBLANK(Base!$S33)," ",Base!$S33/$D$3)</f>
        <v xml:space="preserve"> </v>
      </c>
      <c r="F46" s="10" t="str">
        <f>IF(ISBLANK(Base!$D33)," ",Base!$B33)</f>
        <v xml:space="preserve"> </v>
      </c>
      <c r="G46" s="10" t="str">
        <f>IF(ISBLANK(Base!$D33)," ",Base!$C33)</f>
        <v xml:space="preserve"> </v>
      </c>
      <c r="H46" s="1" t="str">
        <f>IF(ISBLANK(Base!$U33)," ",Base!$U33/$D$3)</f>
        <v xml:space="preserve"> </v>
      </c>
      <c r="K46" s="10" t="str">
        <f>IF(ISBLANK(Base!$D33)," ",Base!$B33)</f>
        <v xml:space="preserve"> </v>
      </c>
      <c r="L46" s="10" t="str">
        <f>IF(ISBLANK(Base!$D33)," ",Base!$C33)</f>
        <v xml:space="preserve"> </v>
      </c>
      <c r="M46" s="1" t="str">
        <f>IF(ISBLANK(Base!$T33)," ",Base!$T33/$D$3)</f>
        <v xml:space="preserve"> </v>
      </c>
      <c r="P46" s="36" t="str">
        <f>IF(ISBLANK(Base!$D30)," ",Base!$B30)</f>
        <v>Oceanie</v>
      </c>
      <c r="Q46" s="36" t="str">
        <f>IF(ISBLANK(Base!$D30)," ",Base!$C30)</f>
        <v xml:space="preserve">Ultra trail Australia </v>
      </c>
      <c r="R46" s="1" t="str">
        <f>IF(ISBLANK(Base!$S30)," ",Base!$S30)</f>
        <v xml:space="preserve"> </v>
      </c>
      <c r="S46" s="1" t="str">
        <f>IF(ISBLANK(Base!$T30)," ",Base!$T30)</f>
        <v xml:space="preserve"> </v>
      </c>
      <c r="T46" s="59"/>
      <c r="U46" s="37"/>
      <c r="V46" s="37"/>
      <c r="W46" s="57"/>
    </row>
    <row r="47" spans="1:23" x14ac:dyDescent="0.25">
      <c r="A47" s="37" t="str">
        <f>IF(ISBLANK(Base!$D36)," ",Base!$B36)</f>
        <v>Asie</v>
      </c>
      <c r="B47" s="37" t="str">
        <f>IF(ISBLANK(Base!$D36)," ",Base!$C36)</f>
        <v>Transjeju</v>
      </c>
      <c r="C47" s="61" t="str">
        <f>IF(ISBLANK(Base!$S36)," ",Base!$S36/$D$3)</f>
        <v xml:space="preserve"> </v>
      </c>
      <c r="F47" s="37" t="str">
        <f>IF(ISBLANK(Base!$D36)," ",Base!$B36)</f>
        <v>Asie</v>
      </c>
      <c r="G47" s="37" t="str">
        <f>IF(ISBLANK(Base!$D36)," ",Base!$C36)</f>
        <v>Transjeju</v>
      </c>
      <c r="H47" s="1" t="str">
        <f>IF(ISBLANK(Base!$U36)," ",Base!$U36/$D$3)</f>
        <v xml:space="preserve"> </v>
      </c>
      <c r="K47" s="37" t="str">
        <f>IF(ISBLANK(Base!$D36)," ",Base!$B36)</f>
        <v>Asie</v>
      </c>
      <c r="L47" s="37" t="str">
        <f>IF(ISBLANK(Base!$D36)," ",Base!$C36)</f>
        <v>Transjeju</v>
      </c>
      <c r="M47" s="1" t="str">
        <f>IF(ISBLANK(Base!$T36)," ",Base!$T36/$D$3)</f>
        <v xml:space="preserve"> </v>
      </c>
      <c r="P47" s="10" t="str">
        <f>IF(ISBLANK(Base!$D33)," ",Base!$B33)</f>
        <v xml:space="preserve"> </v>
      </c>
      <c r="Q47" s="10" t="str">
        <f>IF(ISBLANK(Base!$D33)," ",Base!$C33)</f>
        <v xml:space="preserve"> </v>
      </c>
      <c r="R47" s="1" t="str">
        <f>IF(ISBLANK(Base!$S33)," ",Base!$S33)</f>
        <v xml:space="preserve"> </v>
      </c>
      <c r="S47" s="1" t="str">
        <f>IF(ISBLANK(Base!$T33)," ",Base!$T33)</f>
        <v xml:space="preserve"> </v>
      </c>
      <c r="T47" s="59"/>
      <c r="U47" s="11"/>
      <c r="V47" s="11"/>
      <c r="W47" s="57"/>
    </row>
    <row r="48" spans="1:23" x14ac:dyDescent="0.25">
      <c r="A48" s="37" t="str">
        <f>IF(ISBLANK(Base!$D40)," ",Base!$B40)</f>
        <v>Asie</v>
      </c>
      <c r="B48" s="37" t="str">
        <f>IF(ISBLANK(Base!$D40)," ",Base!$C40)</f>
        <v>Ultra trail Ninghai</v>
      </c>
      <c r="C48" s="61" t="str">
        <f>IF(ISBLANK(Base!$S40)," ",Base!$S40/$D$3)</f>
        <v xml:space="preserve"> </v>
      </c>
      <c r="F48" s="37" t="str">
        <f>IF(ISBLANK(Base!$D40)," ",Base!$B40)</f>
        <v>Asie</v>
      </c>
      <c r="G48" s="37" t="str">
        <f>IF(ISBLANK(Base!$D40)," ",Base!$C40)</f>
        <v>Ultra trail Ninghai</v>
      </c>
      <c r="H48" s="1" t="str">
        <f>IF(ISBLANK(Base!$U40)," ",Base!$U40/$D$3)</f>
        <v xml:space="preserve"> </v>
      </c>
      <c r="K48" s="37" t="str">
        <f>IF(ISBLANK(Base!$D40)," ",Base!$B40)</f>
        <v>Asie</v>
      </c>
      <c r="L48" s="37" t="str">
        <f>IF(ISBLANK(Base!$D40)," ",Base!$C40)</f>
        <v>Ultra trail Ninghai</v>
      </c>
      <c r="M48" s="1" t="str">
        <f>IF(ISBLANK(Base!$T40)," ",Base!$T40/$D$3)</f>
        <v xml:space="preserve"> </v>
      </c>
      <c r="P48" s="37" t="str">
        <f>IF(ISBLANK(Base!$D36)," ",Base!$B36)</f>
        <v>Asie</v>
      </c>
      <c r="Q48" s="37" t="str">
        <f>IF(ISBLANK(Base!$D36)," ",Base!$C36)</f>
        <v>Transjeju</v>
      </c>
      <c r="R48" s="1" t="str">
        <f>IF(ISBLANK(Base!$S36)," ",Base!$S36)</f>
        <v xml:space="preserve"> </v>
      </c>
      <c r="S48" s="1" t="str">
        <f>IF(ISBLANK(Base!$T36)," ",Base!$T36)</f>
        <v xml:space="preserve"> </v>
      </c>
      <c r="T48" s="59"/>
      <c r="U48" s="11"/>
      <c r="V48" s="11"/>
      <c r="W48" s="57"/>
    </row>
    <row r="49" spans="1:23" x14ac:dyDescent="0.25">
      <c r="A49" s="11" t="str">
        <f>IF(ISBLANK(Base!$D41)," ",Base!$B41)</f>
        <v>Amérique</v>
      </c>
      <c r="B49" s="11" t="str">
        <f>IF(ISBLANK(Base!$D41)," ",Base!$C41)</f>
        <v>Desert RATS Trail running</v>
      </c>
      <c r="C49" s="61" t="str">
        <f>IF(ISBLANK(Base!$S41)," ",Base!$S41/$D$3)</f>
        <v xml:space="preserve"> </v>
      </c>
      <c r="F49" s="11" t="str">
        <f>IF(ISBLANK(Base!$D41)," ",Base!$B41)</f>
        <v>Amérique</v>
      </c>
      <c r="G49" s="11" t="str">
        <f>IF(ISBLANK(Base!$D41)," ",Base!$C41)</f>
        <v>Desert RATS Trail running</v>
      </c>
      <c r="H49" s="1" t="str">
        <f>IF(ISBLANK(Base!$U41)," ",Base!$U41/$D$3)</f>
        <v xml:space="preserve"> </v>
      </c>
      <c r="K49" s="11" t="str">
        <f>IF(ISBLANK(Base!$D41)," ",Base!$B41)</f>
        <v>Amérique</v>
      </c>
      <c r="L49" s="11" t="str">
        <f>IF(ISBLANK(Base!$D41)," ",Base!$C41)</f>
        <v>Desert RATS Trail running</v>
      </c>
      <c r="M49" s="1" t="str">
        <f>IF(ISBLANK(Base!$T41)," ",Base!$T41/$D$3)</f>
        <v xml:space="preserve"> </v>
      </c>
      <c r="P49" s="37" t="str">
        <f>IF(ISBLANK(Base!$D40)," ",Base!$B40)</f>
        <v>Asie</v>
      </c>
      <c r="Q49" s="37" t="str">
        <f>IF(ISBLANK(Base!$D40)," ",Base!$C40)</f>
        <v>Ultra trail Ninghai</v>
      </c>
      <c r="R49" s="1" t="str">
        <f>IF(ISBLANK(Base!$S40)," ",Base!$S40)</f>
        <v xml:space="preserve"> </v>
      </c>
      <c r="S49" s="1" t="str">
        <f>IF(ISBLANK(Base!$T40)," ",Base!$T40)</f>
        <v xml:space="preserve"> </v>
      </c>
      <c r="T49" s="59"/>
      <c r="U49" s="11"/>
      <c r="V49" s="11"/>
      <c r="W49" s="57"/>
    </row>
    <row r="50" spans="1:23" x14ac:dyDescent="0.25">
      <c r="A50" s="11" t="str">
        <f>IF(ISBLANK(Base!$D44)," ",Base!$B44)</f>
        <v>Amérique</v>
      </c>
      <c r="B50" s="11" t="str">
        <f>IF(ISBLANK(Base!$D44)," ",Base!$C44)</f>
        <v>Valhöll Argentina</v>
      </c>
      <c r="C50" s="61" t="str">
        <f>IF(ISBLANK(Base!$S44)," ",Base!$S44/$D$3)</f>
        <v xml:space="preserve"> </v>
      </c>
      <c r="F50" s="11" t="str">
        <f>IF(ISBLANK(Base!$D44)," ",Base!$B44)</f>
        <v>Amérique</v>
      </c>
      <c r="G50" s="11" t="str">
        <f>IF(ISBLANK(Base!$D44)," ",Base!$C44)</f>
        <v>Valhöll Argentina</v>
      </c>
      <c r="H50" s="1" t="str">
        <f>IF(ISBLANK(Base!$U44)," ",Base!$U44/$D$3)</f>
        <v xml:space="preserve"> </v>
      </c>
      <c r="K50" s="11" t="str">
        <f>IF(ISBLANK(Base!$D44)," ",Base!$B44)</f>
        <v>Amérique</v>
      </c>
      <c r="L50" s="11" t="str">
        <f>IF(ISBLANK(Base!$D44)," ",Base!$C44)</f>
        <v>Valhöll Argentina</v>
      </c>
      <c r="M50" s="1" t="str">
        <f>IF(ISBLANK(Base!$T44)," ",Base!$T44/$D$3)</f>
        <v xml:space="preserve"> </v>
      </c>
      <c r="P50" s="11" t="str">
        <f>IF(ISBLANK(Base!$D41)," ",Base!$B41)</f>
        <v>Amérique</v>
      </c>
      <c r="Q50" s="11" t="str">
        <f>IF(ISBLANK(Base!$D41)," ",Base!$C41)</f>
        <v>Desert RATS Trail running</v>
      </c>
      <c r="R50" s="1" t="str">
        <f>IF(ISBLANK(Base!$S41)," ",Base!$S41)</f>
        <v xml:space="preserve"> </v>
      </c>
      <c r="S50" s="1" t="str">
        <f>IF(ISBLANK(Base!$T41)," ",Base!$T41)</f>
        <v xml:space="preserve"> </v>
      </c>
      <c r="T50" s="59"/>
      <c r="U50" s="11"/>
      <c r="V50" s="11"/>
      <c r="W50" s="57"/>
    </row>
    <row r="51" spans="1:23" x14ac:dyDescent="0.25">
      <c r="A51" s="11" t="str">
        <f>IF(ISBLANK(Base!$D46)," ",Base!$B46)</f>
        <v>Amérique</v>
      </c>
      <c r="B51" s="11" t="str">
        <f>IF(ISBLANK(Base!$D46)," ",Base!$C46)</f>
        <v>Speedgoat mountain races</v>
      </c>
      <c r="C51" s="61" t="str">
        <f>IF(ISBLANK(Base!$S46)," ",Base!$S46/$D$3)</f>
        <v xml:space="preserve"> </v>
      </c>
      <c r="F51" s="11" t="str">
        <f>IF(ISBLANK(Base!$D46)," ",Base!$B46)</f>
        <v>Amérique</v>
      </c>
      <c r="G51" s="11" t="str">
        <f>IF(ISBLANK(Base!$D46)," ",Base!$C46)</f>
        <v>Speedgoat mountain races</v>
      </c>
      <c r="H51" s="1" t="str">
        <f>IF(ISBLANK(Base!$U46)," ",Base!$U46/$D$3)</f>
        <v xml:space="preserve"> </v>
      </c>
      <c r="K51" s="11" t="str">
        <f>IF(ISBLANK(Base!$D46)," ",Base!$B46)</f>
        <v>Amérique</v>
      </c>
      <c r="L51" s="11" t="str">
        <f>IF(ISBLANK(Base!$D46)," ",Base!$C46)</f>
        <v>Speedgoat mountain races</v>
      </c>
      <c r="M51" s="1" t="str">
        <f>IF(ISBLANK(Base!$T46)," ",Base!$T46/$D$3)</f>
        <v xml:space="preserve"> </v>
      </c>
      <c r="P51" s="11" t="str">
        <f>IF(ISBLANK(Base!$D44)," ",Base!$B44)</f>
        <v>Amérique</v>
      </c>
      <c r="Q51" s="11" t="str">
        <f>IF(ISBLANK(Base!$D44)," ",Base!$C44)</f>
        <v>Valhöll Argentina</v>
      </c>
      <c r="R51" s="1" t="str">
        <f>IF(ISBLANK(Base!$S44)," ",Base!$S44)</f>
        <v xml:space="preserve"> </v>
      </c>
      <c r="S51" s="1" t="str">
        <f>IF(ISBLANK(Base!$T44)," ",Base!$T44)</f>
        <v xml:space="preserve"> </v>
      </c>
      <c r="T51" s="59"/>
      <c r="U51" s="11"/>
      <c r="V51" s="11"/>
      <c r="W51" s="57"/>
    </row>
    <row r="52" spans="1:23" x14ac:dyDescent="0.25">
      <c r="A52" s="11" t="str">
        <f>IF(ISBLANK(Base!$D47)," ",Base!$B47)</f>
        <v>Amérique</v>
      </c>
      <c r="B52" s="11" t="str">
        <f>IF(ISBLANK(Base!$D47)," ",Base!$C47)</f>
        <v>Speedgoat mountain races</v>
      </c>
      <c r="C52" s="61" t="str">
        <f>IF(ISBLANK(Base!$S47)," ",Base!$S47/$D$3)</f>
        <v xml:space="preserve"> </v>
      </c>
      <c r="F52" s="11" t="str">
        <f>IF(ISBLANK(Base!$D47)," ",Base!$B47)</f>
        <v>Amérique</v>
      </c>
      <c r="G52" s="11" t="str">
        <f>IF(ISBLANK(Base!$D47)," ",Base!$C47)</f>
        <v>Speedgoat mountain races</v>
      </c>
      <c r="H52" s="1" t="str">
        <f>IF(ISBLANK(Base!$U47)," ",Base!$U47/$D$3)</f>
        <v xml:space="preserve"> </v>
      </c>
      <c r="K52" s="11" t="str">
        <f>IF(ISBLANK(Base!$D47)," ",Base!$B47)</f>
        <v>Amérique</v>
      </c>
      <c r="L52" s="11" t="str">
        <f>IF(ISBLANK(Base!$D47)," ",Base!$C47)</f>
        <v>Speedgoat mountain races</v>
      </c>
      <c r="M52" s="1" t="str">
        <f>IF(ISBLANK(Base!$T47)," ",Base!$T47/$D$3)</f>
        <v xml:space="preserve"> </v>
      </c>
      <c r="P52" s="11" t="str">
        <f>IF(ISBLANK(Base!$D46)," ",Base!$B46)</f>
        <v>Amérique</v>
      </c>
      <c r="Q52" s="11" t="str">
        <f>IF(ISBLANK(Base!$D46)," ",Base!$C46)</f>
        <v>Speedgoat mountain races</v>
      </c>
      <c r="R52" s="1" t="str">
        <f>IF(ISBLANK(Base!$S46)," ",Base!$S46)</f>
        <v xml:space="preserve"> </v>
      </c>
      <c r="S52" s="1" t="str">
        <f>IF(ISBLANK(Base!$T46)," ",Base!$T46)</f>
        <v xml:space="preserve"> </v>
      </c>
      <c r="T52" s="59"/>
      <c r="U52" s="11"/>
      <c r="V52" s="11"/>
      <c r="W52" s="57"/>
    </row>
    <row r="53" spans="1:23" x14ac:dyDescent="0.25">
      <c r="A53" s="11" t="str">
        <f>IF(ISBLANK(Base!$D48)," ",Base!$B48)</f>
        <v>Amérique</v>
      </c>
      <c r="B53" s="11" t="str">
        <f>IF(ISBLANK(Base!$D48)," ",Base!$C48)</f>
        <v>Paraty Brazil</v>
      </c>
      <c r="C53" s="61" t="str">
        <f>IF(ISBLANK(Base!$S48)," ",Base!$S48/$D$3)</f>
        <v xml:space="preserve"> </v>
      </c>
      <c r="F53" s="11" t="str">
        <f>IF(ISBLANK(Base!$D48)," ",Base!$B48)</f>
        <v>Amérique</v>
      </c>
      <c r="G53" s="11" t="str">
        <f>IF(ISBLANK(Base!$D48)," ",Base!$C48)</f>
        <v>Paraty Brazil</v>
      </c>
      <c r="H53" s="1" t="str">
        <f>IF(ISBLANK(Base!$U48)," ",Base!$U48/$D$3)</f>
        <v xml:space="preserve"> </v>
      </c>
      <c r="K53" s="11" t="str">
        <f>IF(ISBLANK(Base!$D48)," ",Base!$B48)</f>
        <v>Amérique</v>
      </c>
      <c r="L53" s="11" t="str">
        <f>IF(ISBLANK(Base!$D48)," ",Base!$C48)</f>
        <v>Paraty Brazil</v>
      </c>
      <c r="M53" s="1" t="str">
        <f>IF(ISBLANK(Base!$T48)," ",Base!$T48/$D$3)</f>
        <v xml:space="preserve"> </v>
      </c>
      <c r="P53" s="11" t="str">
        <f>IF(ISBLANK(Base!$D47)," ",Base!$B47)</f>
        <v>Amérique</v>
      </c>
      <c r="Q53" s="11" t="str">
        <f>IF(ISBLANK(Base!$D47)," ",Base!$C47)</f>
        <v>Speedgoat mountain races</v>
      </c>
      <c r="R53" s="1" t="str">
        <f>IF(ISBLANK(Base!$S47)," ",Base!$S47)</f>
        <v xml:space="preserve"> </v>
      </c>
      <c r="S53" s="1" t="str">
        <f>IF(ISBLANK(Base!$T47)," ",Base!$T47)</f>
        <v xml:space="preserve"> </v>
      </c>
      <c r="T53" s="59"/>
      <c r="U53" s="11"/>
      <c r="V53" s="11"/>
      <c r="W53" s="57"/>
    </row>
    <row r="54" spans="1:23" x14ac:dyDescent="0.25">
      <c r="A54" s="11" t="str">
        <f>IF(ISBLANK(Base!$D49)," ",Base!$B49)</f>
        <v>Amérique</v>
      </c>
      <c r="B54" s="11" t="str">
        <f>IF(ISBLANK(Base!$D49)," ",Base!$C49)</f>
        <v>Paraty Brazil</v>
      </c>
      <c r="C54" s="61" t="str">
        <f>IF(ISBLANK(Base!$S49)," ",Base!$S49/$D$3)</f>
        <v xml:space="preserve"> </v>
      </c>
      <c r="F54" s="11" t="str">
        <f>IF(ISBLANK(Base!$D49)," ",Base!$B49)</f>
        <v>Amérique</v>
      </c>
      <c r="G54" s="11" t="str">
        <f>IF(ISBLANK(Base!$D49)," ",Base!$C49)</f>
        <v>Paraty Brazil</v>
      </c>
      <c r="H54" s="1" t="str">
        <f>IF(ISBLANK(Base!$U49)," ",Base!$U49/$D$3)</f>
        <v xml:space="preserve"> </v>
      </c>
      <c r="K54" s="11" t="str">
        <f>IF(ISBLANK(Base!$D49)," ",Base!$B49)</f>
        <v>Amérique</v>
      </c>
      <c r="L54" s="11" t="str">
        <f>IF(ISBLANK(Base!$D49)," ",Base!$C49)</f>
        <v>Paraty Brazil</v>
      </c>
      <c r="M54" s="1" t="str">
        <f>IF(ISBLANK(Base!$T49)," ",Base!$T49/$D$3)</f>
        <v xml:space="preserve"> </v>
      </c>
      <c r="P54" s="11" t="str">
        <f>IF(ISBLANK(Base!$D48)," ",Base!$B48)</f>
        <v>Amérique</v>
      </c>
      <c r="Q54" s="11" t="str">
        <f>IF(ISBLANK(Base!$D48)," ",Base!$C48)</f>
        <v>Paraty Brazil</v>
      </c>
      <c r="R54" s="1" t="str">
        <f>IF(ISBLANK(Base!$S48)," ",Base!$S48)</f>
        <v xml:space="preserve"> </v>
      </c>
      <c r="S54" s="1" t="str">
        <f>IF(ISBLANK(Base!$T48)," ",Base!$T48)</f>
        <v xml:space="preserve"> </v>
      </c>
      <c r="T54" s="59"/>
      <c r="U54" s="11"/>
      <c r="V54" s="11"/>
      <c r="W54" s="57"/>
    </row>
    <row r="55" spans="1:23" x14ac:dyDescent="0.25">
      <c r="A55" s="11" t="str">
        <f>IF(ISBLANK(Base!$D52)," ",Base!$B52)</f>
        <v>Amérique</v>
      </c>
      <c r="B55" s="11" t="str">
        <f>IF(ISBLANK(Base!$D52)," ",Base!$C52)</f>
        <v>Puerto Vallarta Mexico</v>
      </c>
      <c r="C55" s="61" t="str">
        <f>IF(ISBLANK(Base!$S52)," ",Base!$S52/$D$3)</f>
        <v xml:space="preserve"> </v>
      </c>
      <c r="F55" s="11" t="str">
        <f>IF(ISBLANK(Base!$D52)," ",Base!$B52)</f>
        <v>Amérique</v>
      </c>
      <c r="G55" s="11" t="str">
        <f>IF(ISBLANK(Base!$D52)," ",Base!$C52)</f>
        <v>Puerto Vallarta Mexico</v>
      </c>
      <c r="H55" s="1" t="str">
        <f>IF(ISBLANK(Base!$U52)," ",Base!$U52/$D$3)</f>
        <v xml:space="preserve"> </v>
      </c>
      <c r="K55" s="11" t="str">
        <f>IF(ISBLANK(Base!$D52)," ",Base!$B52)</f>
        <v>Amérique</v>
      </c>
      <c r="L55" s="11" t="str">
        <f>IF(ISBLANK(Base!$D52)," ",Base!$C52)</f>
        <v>Puerto Vallarta Mexico</v>
      </c>
      <c r="M55" s="1" t="str">
        <f>IF(ISBLANK(Base!$T52)," ",Base!$T52/$D$3)</f>
        <v xml:space="preserve"> </v>
      </c>
      <c r="P55" s="11" t="str">
        <f>IF(ISBLANK(Base!$D49)," ",Base!$B49)</f>
        <v>Amérique</v>
      </c>
      <c r="Q55" s="11" t="str">
        <f>IF(ISBLANK(Base!$D49)," ",Base!$C49)</f>
        <v>Paraty Brazil</v>
      </c>
      <c r="R55" s="1" t="str">
        <f>IF(ISBLANK(Base!$S49)," ",Base!$S49)</f>
        <v xml:space="preserve"> </v>
      </c>
      <c r="S55" s="1" t="str">
        <f>IF(ISBLANK(Base!$T49)," ",Base!$T49)</f>
        <v xml:space="preserve"> </v>
      </c>
      <c r="T55" s="59"/>
      <c r="U55" s="11"/>
      <c r="V55" s="11"/>
      <c r="W55" s="57"/>
    </row>
    <row r="56" spans="1:23" x14ac:dyDescent="0.25">
      <c r="A56" s="11" t="str">
        <f>IF(ISBLANK(Base!$D53)," ",Base!$B53)</f>
        <v>Amérique</v>
      </c>
      <c r="B56" s="11" t="str">
        <f>IF(ISBLANK(Base!$D53)," ",Base!$C53)</f>
        <v>Ultra Trail Whistler</v>
      </c>
      <c r="C56" s="61" t="str">
        <f>IF(ISBLANK(Base!$S53)," ",Base!$S53/$D$3)</f>
        <v xml:space="preserve"> </v>
      </c>
      <c r="F56" s="11" t="str">
        <f>IF(ISBLANK(Base!$D53)," ",Base!$B53)</f>
        <v>Amérique</v>
      </c>
      <c r="G56" s="11" t="str">
        <f>IF(ISBLANK(Base!$D53)," ",Base!$C53)</f>
        <v>Ultra Trail Whistler</v>
      </c>
      <c r="H56" s="1" t="str">
        <f>IF(ISBLANK(Base!$U53)," ",Base!$U53/$D$3)</f>
        <v xml:space="preserve"> </v>
      </c>
      <c r="K56" s="11" t="str">
        <f>IF(ISBLANK(Base!$D53)," ",Base!$B53)</f>
        <v>Amérique</v>
      </c>
      <c r="L56" s="11" t="str">
        <f>IF(ISBLANK(Base!$D53)," ",Base!$C53)</f>
        <v>Ultra Trail Whistler</v>
      </c>
      <c r="M56" s="1" t="str">
        <f>IF(ISBLANK(Base!$T53)," ",Base!$T53/$D$3)</f>
        <v xml:space="preserve"> </v>
      </c>
      <c r="P56" s="11" t="str">
        <f>IF(ISBLANK(Base!$D52)," ",Base!$B52)</f>
        <v>Amérique</v>
      </c>
      <c r="Q56" s="11" t="str">
        <f>IF(ISBLANK(Base!$D52)," ",Base!$C52)</f>
        <v>Puerto Vallarta Mexico</v>
      </c>
      <c r="R56" s="1" t="str">
        <f>IF(ISBLANK(Base!$S52)," ",Base!$S52)</f>
        <v xml:space="preserve"> </v>
      </c>
      <c r="S56" s="1" t="str">
        <f>IF(ISBLANK(Base!$T52)," ",Base!$T52)</f>
        <v xml:space="preserve"> </v>
      </c>
      <c r="T56" s="59"/>
      <c r="U56" s="11"/>
      <c r="V56" s="11"/>
      <c r="W56" s="57"/>
    </row>
    <row r="57" spans="1:23" x14ac:dyDescent="0.25">
      <c r="A57" s="11" t="str">
        <f>IF(ISBLANK(Base!$D55)," ",Base!$B55)</f>
        <v>Amérique</v>
      </c>
      <c r="B57" s="11" t="str">
        <f>IF(ISBLANK(Base!$D55)," ",Base!$C55)</f>
        <v>Quito Trail Ecuador</v>
      </c>
      <c r="C57" s="61" t="str">
        <f>IF(ISBLANK(Base!$S55)," ",Base!$S55/$D$3)</f>
        <v xml:space="preserve"> </v>
      </c>
      <c r="F57" s="11" t="str">
        <f>IF(ISBLANK(Base!$D55)," ",Base!$B55)</f>
        <v>Amérique</v>
      </c>
      <c r="G57" s="11" t="str">
        <f>IF(ISBLANK(Base!$D55)," ",Base!$C55)</f>
        <v>Quito Trail Ecuador</v>
      </c>
      <c r="H57" s="1" t="str">
        <f>IF(ISBLANK(Base!$U55)," ",Base!$U55/$D$3)</f>
        <v xml:space="preserve"> </v>
      </c>
      <c r="K57" s="11" t="str">
        <f>IF(ISBLANK(Base!$D55)," ",Base!$B55)</f>
        <v>Amérique</v>
      </c>
      <c r="L57" s="11" t="str">
        <f>IF(ISBLANK(Base!$D55)," ",Base!$C55)</f>
        <v>Quito Trail Ecuador</v>
      </c>
      <c r="M57" s="1" t="str">
        <f>IF(ISBLANK(Base!$T55)," ",Base!$T55/$D$3)</f>
        <v xml:space="preserve"> </v>
      </c>
      <c r="P57" s="11" t="str">
        <f>IF(ISBLANK(Base!$D53)," ",Base!$B53)</f>
        <v>Amérique</v>
      </c>
      <c r="Q57" s="11" t="str">
        <f>IF(ISBLANK(Base!$D53)," ",Base!$C53)</f>
        <v>Ultra Trail Whistler</v>
      </c>
      <c r="R57" s="1" t="str">
        <f>IF(ISBLANK(Base!$S53)," ",Base!$S53)</f>
        <v xml:space="preserve"> </v>
      </c>
      <c r="S57" s="1" t="str">
        <f>IF(ISBLANK(Base!$T53)," ",Base!$T53)</f>
        <v xml:space="preserve"> </v>
      </c>
      <c r="T57" s="59"/>
      <c r="U57" s="11"/>
      <c r="V57" s="11"/>
      <c r="W57" s="57"/>
    </row>
    <row r="58" spans="1:23" x14ac:dyDescent="0.25">
      <c r="A58" s="11" t="str">
        <f>IF(ISBLANK(Base!$D56)," ",Base!$B56)</f>
        <v>Amérique</v>
      </c>
      <c r="B58" s="11" t="str">
        <f>IF(ISBLANK(Base!$D56)," ",Base!$C56)</f>
        <v>Quito Trail Ecuador</v>
      </c>
      <c r="C58" s="61" t="str">
        <f>IF(ISBLANK(Base!$S56)," ",Base!$S56/$D$3)</f>
        <v xml:space="preserve"> </v>
      </c>
      <c r="F58" s="11" t="str">
        <f>IF(ISBLANK(Base!$D56)," ",Base!$B56)</f>
        <v>Amérique</v>
      </c>
      <c r="G58" s="11" t="str">
        <f>IF(ISBLANK(Base!$D56)," ",Base!$C56)</f>
        <v>Quito Trail Ecuador</v>
      </c>
      <c r="H58" s="1" t="str">
        <f>IF(ISBLANK(Base!$U56)," ",Base!$U56/$D$3)</f>
        <v xml:space="preserve"> </v>
      </c>
      <c r="K58" s="11" t="str">
        <f>IF(ISBLANK(Base!$D56)," ",Base!$B56)</f>
        <v>Amérique</v>
      </c>
      <c r="L58" s="11" t="str">
        <f>IF(ISBLANK(Base!$D56)," ",Base!$C56)</f>
        <v>Quito Trail Ecuador</v>
      </c>
      <c r="M58" s="1" t="str">
        <f>IF(ISBLANK(Base!$T56)," ",Base!$T56/$D$3)</f>
        <v xml:space="preserve"> </v>
      </c>
      <c r="P58" s="11" t="str">
        <f>IF(ISBLANK(Base!$D56)," ",Base!$B56)</f>
        <v>Amérique</v>
      </c>
      <c r="Q58" s="11" t="str">
        <f>IF(ISBLANK(Base!$D56)," ",Base!$C56)</f>
        <v>Quito Trail Ecuador</v>
      </c>
      <c r="R58" s="1" t="str">
        <f>IF(ISBLANK(Base!$S56)," ",Base!$S56)</f>
        <v xml:space="preserve"> </v>
      </c>
      <c r="S58" s="1" t="str">
        <f>IF(ISBLANK(Base!$T56)," ",Base!$T56)</f>
        <v xml:space="preserve"> </v>
      </c>
      <c r="T58" s="59"/>
      <c r="U58" s="11"/>
      <c r="V58" s="11"/>
      <c r="W58" s="57"/>
    </row>
    <row r="59" spans="1:23" x14ac:dyDescent="0.25">
      <c r="B59"/>
    </row>
  </sheetData>
  <autoFilter ref="U4:W29" xr:uid="{927FCFAC-B146-4F80-8B41-C472DDA7BB42}">
    <sortState xmlns:xlrd2="http://schemas.microsoft.com/office/spreadsheetml/2017/richdata2" ref="U5:W58">
      <sortCondition descending="1" ref="W4:W29"/>
    </sortState>
  </autoFilter>
  <mergeCells count="1">
    <mergeCell ref="B1:X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9C32-1F30-4165-9A15-77EDB989702E}">
  <dimension ref="A1:N54"/>
  <sheetViews>
    <sheetView tabSelected="1" workbookViewId="0"/>
  </sheetViews>
  <sheetFormatPr baseColWidth="10" defaultRowHeight="15" x14ac:dyDescent="0.25"/>
  <cols>
    <col min="1" max="1" width="27.42578125" customWidth="1"/>
    <col min="2" max="2" width="10.140625" bestFit="1" customWidth="1"/>
    <col min="3" max="3" width="44" customWidth="1"/>
    <col min="4" max="4" width="10.140625" bestFit="1" customWidth="1"/>
    <col min="5" max="5" width="15.7109375" bestFit="1" customWidth="1"/>
    <col min="6" max="6" width="7" bestFit="1" customWidth="1"/>
    <col min="7" max="7" width="13.5703125" bestFit="1" customWidth="1"/>
    <col min="8" max="8" width="17.140625" customWidth="1"/>
    <col min="9" max="9" width="14.85546875" bestFit="1" customWidth="1"/>
    <col min="10" max="10" width="22.7109375" bestFit="1" customWidth="1"/>
    <col min="11" max="11" width="15.7109375" bestFit="1" customWidth="1"/>
    <col min="12" max="12" width="19.7109375" customWidth="1"/>
    <col min="13" max="13" width="15.5703125" bestFit="1" customWidth="1"/>
    <col min="14" max="14" width="76.5703125" bestFit="1" customWidth="1"/>
  </cols>
  <sheetData>
    <row r="1" spans="1:14" ht="15.75" thickBot="1" x14ac:dyDescent="0.3">
      <c r="D1" s="145" t="s">
        <v>220</v>
      </c>
      <c r="E1" s="146"/>
      <c r="F1" s="147"/>
      <c r="G1" s="148">
        <f>AVERAGE(K6,K10,K14,K18,K22,K27,K31,K36,K41,K45)</f>
        <v>1.2432770074444162</v>
      </c>
      <c r="H1" s="149" t="s">
        <v>222</v>
      </c>
      <c r="I1" s="150"/>
      <c r="J1" s="151">
        <f>AVERAGE(K7,K11,K15,K19,K23,K28,K32,K37,K42,K46)</f>
        <v>1.3258710170341086</v>
      </c>
      <c r="K1" s="152" t="s">
        <v>221</v>
      </c>
      <c r="L1" s="153"/>
      <c r="M1" s="154">
        <f>AVERAGE(K8,K12,K16,K20,K24,K29,K33,K38,K43,K47)</f>
        <v>1.1976650404327871</v>
      </c>
    </row>
    <row r="2" spans="1:14" ht="16.5" thickTop="1" thickBot="1" x14ac:dyDescent="0.3">
      <c r="A2" s="143" t="s">
        <v>223</v>
      </c>
      <c r="B2" s="143"/>
      <c r="C2" s="143"/>
      <c r="D2" s="155" t="s">
        <v>220</v>
      </c>
      <c r="E2" s="156"/>
      <c r="F2" s="157"/>
      <c r="G2" s="148">
        <f>AVERAGE(K6,K10,K14,K18,K22,K27,K31,K36,K41)</f>
        <v>1.0978939929459028</v>
      </c>
      <c r="H2" s="158" t="s">
        <v>222</v>
      </c>
      <c r="I2" s="159"/>
      <c r="J2" s="151">
        <f>AVERAGE(K7,K11,K15,K19,K23,K28,K32,K37,K42)</f>
        <v>1.263105985313342</v>
      </c>
      <c r="K2" s="160" t="s">
        <v>221</v>
      </c>
      <c r="L2" s="161"/>
      <c r="M2" s="154">
        <f>AVERAGE(K8,K12,K16,K20,K24,K29,K33,K38,K43)</f>
        <v>1.0227679193214543</v>
      </c>
    </row>
    <row r="3" spans="1:14" ht="15.75" thickBot="1" x14ac:dyDescent="0.3">
      <c r="A3" s="144"/>
      <c r="B3" s="144"/>
      <c r="C3" s="144"/>
    </row>
    <row r="4" spans="1:14" ht="45.75" thickBot="1" x14ac:dyDescent="0.3">
      <c r="A4" s="72" t="s">
        <v>7</v>
      </c>
      <c r="B4" s="72" t="s">
        <v>207</v>
      </c>
      <c r="C4" s="72" t="s">
        <v>102</v>
      </c>
      <c r="D4" s="72" t="s">
        <v>103</v>
      </c>
      <c r="E4" s="72" t="s">
        <v>104</v>
      </c>
      <c r="F4" s="72" t="s">
        <v>105</v>
      </c>
      <c r="G4" s="72" t="s">
        <v>106</v>
      </c>
      <c r="H4" s="72" t="s">
        <v>208</v>
      </c>
      <c r="I4" s="72" t="s">
        <v>209</v>
      </c>
      <c r="J4" s="72" t="s">
        <v>107</v>
      </c>
      <c r="K4" s="72" t="s">
        <v>108</v>
      </c>
      <c r="L4" s="72" t="s">
        <v>109</v>
      </c>
      <c r="M4" s="72" t="s">
        <v>110</v>
      </c>
      <c r="N4" s="73" t="s">
        <v>111</v>
      </c>
    </row>
    <row r="5" spans="1:14" ht="17.25" thickTop="1" thickBot="1" x14ac:dyDescent="0.3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/>
      <c r="N5" s="74"/>
    </row>
    <row r="6" spans="1:14" ht="15.75" thickBot="1" x14ac:dyDescent="0.3">
      <c r="A6" s="75" t="s">
        <v>112</v>
      </c>
      <c r="B6" s="76" t="s">
        <v>113</v>
      </c>
      <c r="C6" s="77" t="s">
        <v>114</v>
      </c>
      <c r="D6" s="78" t="s">
        <v>115</v>
      </c>
      <c r="E6" s="78">
        <v>116</v>
      </c>
      <c r="F6" s="78">
        <v>7000</v>
      </c>
      <c r="G6" s="78">
        <v>180</v>
      </c>
      <c r="H6" s="78"/>
      <c r="I6" s="78"/>
      <c r="J6" s="78">
        <f>E6+F6/100</f>
        <v>186</v>
      </c>
      <c r="K6" s="100">
        <f>G6/J6</f>
        <v>0.967741935483871</v>
      </c>
      <c r="L6" s="78">
        <v>10</v>
      </c>
      <c r="M6" s="79" t="s">
        <v>116</v>
      </c>
      <c r="N6" s="80"/>
    </row>
    <row r="7" spans="1:14" ht="30.75" thickBot="1" x14ac:dyDescent="0.3">
      <c r="A7" s="81" t="s">
        <v>117</v>
      </c>
      <c r="B7" s="82" t="s">
        <v>118</v>
      </c>
      <c r="C7" s="83" t="s">
        <v>119</v>
      </c>
      <c r="D7" s="84" t="s">
        <v>120</v>
      </c>
      <c r="E7" s="84">
        <v>106</v>
      </c>
      <c r="F7" s="84">
        <v>6700</v>
      </c>
      <c r="G7" s="84">
        <v>205</v>
      </c>
      <c r="H7" s="84"/>
      <c r="I7" s="84"/>
      <c r="J7" s="84">
        <f>E7+F7/100</f>
        <v>173</v>
      </c>
      <c r="K7" s="101">
        <f>G7/J7</f>
        <v>1.1849710982658959</v>
      </c>
      <c r="L7" s="84">
        <v>11</v>
      </c>
      <c r="M7" s="85" t="s">
        <v>121</v>
      </c>
      <c r="N7" s="80"/>
    </row>
    <row r="8" spans="1:14" ht="15.75" thickBot="1" x14ac:dyDescent="0.3">
      <c r="A8" s="86" t="s">
        <v>122</v>
      </c>
      <c r="B8" s="87" t="s">
        <v>123</v>
      </c>
      <c r="C8" s="88" t="s">
        <v>124</v>
      </c>
      <c r="D8" s="89" t="s">
        <v>125</v>
      </c>
      <c r="E8" s="89">
        <v>116</v>
      </c>
      <c r="F8" s="89">
        <v>4500</v>
      </c>
      <c r="G8" s="89">
        <v>110</v>
      </c>
      <c r="H8" s="89"/>
      <c r="I8" s="89"/>
      <c r="J8" s="89">
        <f>E8+F8/100</f>
        <v>161</v>
      </c>
      <c r="K8" s="102">
        <f>G8/J8</f>
        <v>0.68322981366459623</v>
      </c>
      <c r="L8" s="89">
        <v>11</v>
      </c>
      <c r="M8" s="90" t="s">
        <v>126</v>
      </c>
      <c r="N8" s="80"/>
    </row>
    <row r="9" spans="1:14" ht="16.5" thickTop="1" thickBot="1" x14ac:dyDescent="0.3">
      <c r="A9" s="91"/>
      <c r="B9" s="92"/>
      <c r="C9" s="92"/>
      <c r="D9" s="92"/>
      <c r="E9" s="92"/>
      <c r="F9" s="92"/>
      <c r="G9" s="92"/>
      <c r="H9" s="92"/>
      <c r="I9" s="92"/>
      <c r="J9" s="92"/>
      <c r="K9" s="103"/>
      <c r="L9" s="92"/>
      <c r="M9" s="93"/>
      <c r="N9" s="80"/>
    </row>
    <row r="10" spans="1:14" ht="16.5" thickTop="1" thickBot="1" x14ac:dyDescent="0.3">
      <c r="A10" s="75" t="s">
        <v>127</v>
      </c>
      <c r="B10" s="76" t="s">
        <v>113</v>
      </c>
      <c r="C10" s="77" t="s">
        <v>128</v>
      </c>
      <c r="D10" s="78" t="s">
        <v>129</v>
      </c>
      <c r="E10" s="78">
        <v>112</v>
      </c>
      <c r="F10" s="78">
        <v>5550</v>
      </c>
      <c r="G10" s="78">
        <v>166</v>
      </c>
      <c r="H10" s="78"/>
      <c r="I10" s="78"/>
      <c r="J10" s="78">
        <f>E10+F10/100</f>
        <v>167.5</v>
      </c>
      <c r="K10" s="100">
        <f>G10/J10</f>
        <v>0.991044776119403</v>
      </c>
      <c r="L10" s="78">
        <v>12</v>
      </c>
      <c r="M10" s="79" t="s">
        <v>130</v>
      </c>
      <c r="N10" s="80"/>
    </row>
    <row r="11" spans="1:14" ht="15.75" thickBot="1" x14ac:dyDescent="0.3">
      <c r="A11" s="81" t="s">
        <v>11</v>
      </c>
      <c r="B11" s="82" t="s">
        <v>118</v>
      </c>
      <c r="C11" s="83" t="s">
        <v>131</v>
      </c>
      <c r="D11" s="84" t="s">
        <v>129</v>
      </c>
      <c r="E11" s="84">
        <v>113</v>
      </c>
      <c r="F11" s="84">
        <v>6600</v>
      </c>
      <c r="G11" s="84">
        <v>247</v>
      </c>
      <c r="H11" s="84"/>
      <c r="I11" s="84"/>
      <c r="J11" s="84">
        <f>E11+F11/100</f>
        <v>179</v>
      </c>
      <c r="K11" s="101">
        <f>G11/J11</f>
        <v>1.3798882681564246</v>
      </c>
      <c r="L11" s="84">
        <v>12</v>
      </c>
      <c r="M11" s="85" t="s">
        <v>132</v>
      </c>
      <c r="N11" s="80"/>
    </row>
    <row r="12" spans="1:14" ht="15.75" thickBot="1" x14ac:dyDescent="0.3">
      <c r="A12" s="86" t="s">
        <v>133</v>
      </c>
      <c r="B12" s="87" t="s">
        <v>123</v>
      </c>
      <c r="C12" s="88" t="s">
        <v>134</v>
      </c>
      <c r="D12" s="89" t="s">
        <v>129</v>
      </c>
      <c r="E12" s="89">
        <v>100</v>
      </c>
      <c r="F12" s="89">
        <v>6250</v>
      </c>
      <c r="G12" s="89">
        <v>227</v>
      </c>
      <c r="H12" s="89"/>
      <c r="I12" s="89"/>
      <c r="J12" s="89">
        <f>E12+F12/100</f>
        <v>162.5</v>
      </c>
      <c r="K12" s="102">
        <f>G12/J12</f>
        <v>1.3969230769230769</v>
      </c>
      <c r="L12" s="89">
        <v>10</v>
      </c>
      <c r="M12" s="90" t="s">
        <v>135</v>
      </c>
      <c r="N12" s="80"/>
    </row>
    <row r="13" spans="1:14" ht="16.5" thickTop="1" thickBot="1" x14ac:dyDescent="0.3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103"/>
      <c r="L13" s="92"/>
      <c r="M13" s="93"/>
      <c r="N13" s="80"/>
    </row>
    <row r="14" spans="1:14" ht="16.5" thickTop="1" thickBot="1" x14ac:dyDescent="0.3">
      <c r="A14" s="75" t="s">
        <v>136</v>
      </c>
      <c r="B14" s="76" t="s">
        <v>113</v>
      </c>
      <c r="C14" s="77" t="s">
        <v>137</v>
      </c>
      <c r="D14" s="78" t="s">
        <v>138</v>
      </c>
      <c r="E14" s="78">
        <v>126</v>
      </c>
      <c r="F14" s="78">
        <v>7000</v>
      </c>
      <c r="G14" s="78">
        <v>190</v>
      </c>
      <c r="H14" s="78"/>
      <c r="I14" s="78"/>
      <c r="J14" s="78">
        <f>E14+F14/100</f>
        <v>196</v>
      </c>
      <c r="K14" s="100">
        <f>G14/J14</f>
        <v>0.96938775510204078</v>
      </c>
      <c r="L14" s="78">
        <v>11</v>
      </c>
      <c r="M14" s="79" t="s">
        <v>139</v>
      </c>
      <c r="N14" s="80"/>
    </row>
    <row r="15" spans="1:14" ht="15.75" thickBot="1" x14ac:dyDescent="0.3">
      <c r="A15" s="81" t="s">
        <v>140</v>
      </c>
      <c r="B15" s="82" t="s">
        <v>118</v>
      </c>
      <c r="C15" s="83" t="s">
        <v>141</v>
      </c>
      <c r="D15" s="84" t="s">
        <v>138</v>
      </c>
      <c r="E15" s="84">
        <v>110</v>
      </c>
      <c r="F15" s="84">
        <v>6250</v>
      </c>
      <c r="G15" s="84">
        <v>176</v>
      </c>
      <c r="H15" s="84"/>
      <c r="I15" s="84"/>
      <c r="J15" s="84">
        <f>E15+F15/100</f>
        <v>172.5</v>
      </c>
      <c r="K15" s="101">
        <f>G15/J15</f>
        <v>1.0202898550724637</v>
      </c>
      <c r="L15" s="84">
        <v>12</v>
      </c>
      <c r="M15" s="85" t="s">
        <v>142</v>
      </c>
      <c r="N15" s="80"/>
    </row>
    <row r="16" spans="1:14" ht="30.75" thickBot="1" x14ac:dyDescent="0.3">
      <c r="A16" s="86" t="s">
        <v>143</v>
      </c>
      <c r="B16" s="87" t="s">
        <v>123</v>
      </c>
      <c r="C16" s="88" t="s">
        <v>144</v>
      </c>
      <c r="D16" s="89" t="s">
        <v>138</v>
      </c>
      <c r="E16" s="89">
        <v>82</v>
      </c>
      <c r="F16" s="89">
        <v>4530</v>
      </c>
      <c r="G16" s="89">
        <v>130</v>
      </c>
      <c r="H16" s="89"/>
      <c r="I16" s="89"/>
      <c r="J16" s="89">
        <f>E16+F16/100</f>
        <v>127.3</v>
      </c>
      <c r="K16" s="102">
        <f>G16/J16</f>
        <v>1.0212097407698351</v>
      </c>
      <c r="L16" s="89">
        <v>8</v>
      </c>
      <c r="M16" s="90" t="s">
        <v>145</v>
      </c>
      <c r="N16" s="80"/>
    </row>
    <row r="17" spans="1:14" ht="16.5" thickTop="1" thickBot="1" x14ac:dyDescent="0.3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103"/>
      <c r="L17" s="92"/>
      <c r="M17" s="93"/>
      <c r="N17" s="80"/>
    </row>
    <row r="18" spans="1:14" ht="31.5" thickTop="1" thickBot="1" x14ac:dyDescent="0.3">
      <c r="A18" s="75" t="s">
        <v>210</v>
      </c>
      <c r="B18" s="76" t="s">
        <v>113</v>
      </c>
      <c r="C18" s="77" t="s">
        <v>213</v>
      </c>
      <c r="D18" s="78" t="s">
        <v>212</v>
      </c>
      <c r="E18" s="78">
        <v>160</v>
      </c>
      <c r="F18" s="78">
        <v>10000</v>
      </c>
      <c r="G18" s="78">
        <v>223</v>
      </c>
      <c r="H18" s="78"/>
      <c r="I18" s="78"/>
      <c r="J18" s="78">
        <f>E18+F18/100</f>
        <v>260</v>
      </c>
      <c r="K18" s="100">
        <f>G18/J18</f>
        <v>0.85769230769230764</v>
      </c>
      <c r="L18" s="78">
        <v>12</v>
      </c>
      <c r="M18" s="79" t="s">
        <v>216</v>
      </c>
      <c r="N18" s="80"/>
    </row>
    <row r="19" spans="1:14" ht="15.75" thickBot="1" x14ac:dyDescent="0.3">
      <c r="A19" s="81" t="s">
        <v>211</v>
      </c>
      <c r="B19" s="82" t="s">
        <v>118</v>
      </c>
      <c r="C19" s="83" t="s">
        <v>214</v>
      </c>
      <c r="D19" s="84" t="s">
        <v>212</v>
      </c>
      <c r="E19" s="84">
        <v>159</v>
      </c>
      <c r="F19" s="84">
        <v>8200</v>
      </c>
      <c r="G19" s="84">
        <v>275</v>
      </c>
      <c r="H19" s="84"/>
      <c r="I19" s="84"/>
      <c r="J19" s="84">
        <f>E19+F19/100</f>
        <v>241</v>
      </c>
      <c r="K19" s="101">
        <f>G19/J19</f>
        <v>1.1410788381742738</v>
      </c>
      <c r="L19" s="84">
        <v>13</v>
      </c>
      <c r="M19" s="85" t="s">
        <v>215</v>
      </c>
      <c r="N19" s="80"/>
    </row>
    <row r="20" spans="1:14" ht="30.75" thickBot="1" x14ac:dyDescent="0.3">
      <c r="A20" s="86" t="s">
        <v>217</v>
      </c>
      <c r="B20" s="87" t="s">
        <v>123</v>
      </c>
      <c r="C20" s="88" t="s">
        <v>218</v>
      </c>
      <c r="D20" s="89" t="s">
        <v>212</v>
      </c>
      <c r="E20" s="89">
        <v>170</v>
      </c>
      <c r="F20" s="89">
        <v>8900</v>
      </c>
      <c r="G20" s="89">
        <v>170</v>
      </c>
      <c r="H20" s="89"/>
      <c r="I20" s="89"/>
      <c r="J20" s="89">
        <f>E20+F20/100</f>
        <v>259</v>
      </c>
      <c r="K20" s="102">
        <f>G20/J20</f>
        <v>0.65637065637065639</v>
      </c>
      <c r="L20" s="89">
        <v>11</v>
      </c>
      <c r="M20" s="90" t="s">
        <v>219</v>
      </c>
      <c r="N20" s="80"/>
    </row>
    <row r="21" spans="1:14" ht="16.5" thickTop="1" thickBot="1" x14ac:dyDescent="0.3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1"/>
      <c r="L21" s="140"/>
      <c r="M21" s="142"/>
      <c r="N21" s="80"/>
    </row>
    <row r="22" spans="1:14" ht="15.75" thickBot="1" x14ac:dyDescent="0.3">
      <c r="A22" s="75" t="s">
        <v>146</v>
      </c>
      <c r="B22" s="76" t="s">
        <v>113</v>
      </c>
      <c r="C22" s="77" t="s">
        <v>147</v>
      </c>
      <c r="D22" s="78" t="s">
        <v>148</v>
      </c>
      <c r="E22" s="78">
        <v>161</v>
      </c>
      <c r="F22" s="78">
        <v>3800</v>
      </c>
      <c r="G22" s="78">
        <v>250</v>
      </c>
      <c r="H22" s="78"/>
      <c r="I22" s="78"/>
      <c r="J22" s="78">
        <f>E22+F22/100</f>
        <v>199</v>
      </c>
      <c r="K22" s="100">
        <f>G22/J22</f>
        <v>1.256281407035176</v>
      </c>
      <c r="L22" s="78">
        <v>12</v>
      </c>
      <c r="M22" s="94"/>
      <c r="N22" s="80"/>
    </row>
    <row r="23" spans="1:14" ht="15.75" thickBot="1" x14ac:dyDescent="0.3">
      <c r="A23" s="81" t="s">
        <v>17</v>
      </c>
      <c r="B23" s="82" t="s">
        <v>118</v>
      </c>
      <c r="C23" s="83" t="s">
        <v>149</v>
      </c>
      <c r="D23" s="84" t="s">
        <v>148</v>
      </c>
      <c r="E23" s="84">
        <v>168</v>
      </c>
      <c r="F23" s="84">
        <v>9500</v>
      </c>
      <c r="G23" s="84">
        <v>336</v>
      </c>
      <c r="H23" s="84"/>
      <c r="I23" s="84"/>
      <c r="J23" s="84">
        <f>E23+F23/100</f>
        <v>263</v>
      </c>
      <c r="K23" s="101">
        <f>G23/J23</f>
        <v>1.2775665399239544</v>
      </c>
      <c r="L23" s="84">
        <v>13</v>
      </c>
      <c r="M23" s="85" t="s">
        <v>150</v>
      </c>
      <c r="N23" s="80"/>
    </row>
    <row r="24" spans="1:14" ht="15.75" thickBot="1" x14ac:dyDescent="0.3">
      <c r="A24" s="86" t="s">
        <v>151</v>
      </c>
      <c r="B24" s="87" t="s">
        <v>123</v>
      </c>
      <c r="C24" s="88" t="s">
        <v>152</v>
      </c>
      <c r="D24" s="89" t="s">
        <v>148</v>
      </c>
      <c r="E24" s="89">
        <v>160</v>
      </c>
      <c r="F24" s="89">
        <v>5800</v>
      </c>
      <c r="G24" s="89">
        <v>217</v>
      </c>
      <c r="H24" s="89"/>
      <c r="I24" s="89"/>
      <c r="J24" s="89">
        <f>E24+F24/100</f>
        <v>218</v>
      </c>
      <c r="K24" s="102">
        <f>G24/J24</f>
        <v>0.99541284403669728</v>
      </c>
      <c r="L24" s="89">
        <v>11</v>
      </c>
      <c r="M24" s="95"/>
      <c r="N24" s="80"/>
    </row>
    <row r="25" spans="1:14" ht="16.5" thickTop="1" thickBot="1" x14ac:dyDescent="0.3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104"/>
      <c r="L25" s="96"/>
      <c r="M25" s="96"/>
      <c r="N25" s="80"/>
    </row>
    <row r="26" spans="1:14" ht="17.25" thickTop="1" thickBot="1" x14ac:dyDescent="0.3">
      <c r="A26" s="132" t="s">
        <v>60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3"/>
      <c r="N26" s="80"/>
    </row>
    <row r="27" spans="1:14" ht="15.75" thickBot="1" x14ac:dyDescent="0.3">
      <c r="A27" s="75" t="s">
        <v>153</v>
      </c>
      <c r="B27" s="76" t="s">
        <v>113</v>
      </c>
      <c r="C27" s="77" t="s">
        <v>154</v>
      </c>
      <c r="D27" s="78" t="s">
        <v>155</v>
      </c>
      <c r="E27" s="78">
        <v>165</v>
      </c>
      <c r="F27" s="78">
        <v>7600</v>
      </c>
      <c r="G27" s="78">
        <v>277</v>
      </c>
      <c r="H27" s="78"/>
      <c r="I27" s="78"/>
      <c r="J27" s="78">
        <f>E27+F27/100</f>
        <v>241</v>
      </c>
      <c r="K27" s="100">
        <f>G27/J27</f>
        <v>1.1493775933609958</v>
      </c>
      <c r="L27" s="97"/>
      <c r="M27" s="79">
        <v>69</v>
      </c>
      <c r="N27" s="80"/>
    </row>
    <row r="28" spans="1:14" ht="15.75" thickBot="1" x14ac:dyDescent="0.3">
      <c r="A28" s="81" t="s">
        <v>156</v>
      </c>
      <c r="B28" s="82" t="s">
        <v>118</v>
      </c>
      <c r="C28" s="83" t="s">
        <v>157</v>
      </c>
      <c r="D28" s="84" t="s">
        <v>158</v>
      </c>
      <c r="E28" s="84">
        <v>100</v>
      </c>
      <c r="F28" s="84">
        <v>4000</v>
      </c>
      <c r="G28" s="84">
        <v>185</v>
      </c>
      <c r="H28" s="84"/>
      <c r="I28" s="84"/>
      <c r="J28" s="84">
        <f>E28+F28/100</f>
        <v>140</v>
      </c>
      <c r="K28" s="101">
        <f>G28/J28</f>
        <v>1.3214285714285714</v>
      </c>
      <c r="L28" s="84">
        <v>9</v>
      </c>
      <c r="M28" s="85" t="s">
        <v>159</v>
      </c>
      <c r="N28" s="80"/>
    </row>
    <row r="29" spans="1:14" ht="60.75" thickBot="1" x14ac:dyDescent="0.3">
      <c r="A29" s="86" t="s">
        <v>160</v>
      </c>
      <c r="B29" s="87" t="s">
        <v>123</v>
      </c>
      <c r="C29" s="88" t="s">
        <v>161</v>
      </c>
      <c r="D29" s="89" t="s">
        <v>155</v>
      </c>
      <c r="E29" s="89">
        <v>160</v>
      </c>
      <c r="F29" s="89">
        <v>7100</v>
      </c>
      <c r="G29" s="89">
        <v>264</v>
      </c>
      <c r="H29" s="89"/>
      <c r="I29" s="89"/>
      <c r="J29" s="89">
        <f>E29+F29/100</f>
        <v>231</v>
      </c>
      <c r="K29" s="102">
        <f>G29/J29</f>
        <v>1.1428571428571428</v>
      </c>
      <c r="L29" s="89">
        <v>12</v>
      </c>
      <c r="M29" s="90">
        <v>110</v>
      </c>
      <c r="N29" s="80"/>
    </row>
    <row r="30" spans="1:14" ht="16.5" thickTop="1" thickBot="1" x14ac:dyDescent="0.3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103"/>
      <c r="L30" s="92"/>
      <c r="M30" s="93"/>
      <c r="N30" s="80"/>
    </row>
    <row r="31" spans="1:14" ht="16.5" thickTop="1" thickBot="1" x14ac:dyDescent="0.3">
      <c r="A31" s="75" t="s">
        <v>162</v>
      </c>
      <c r="B31" s="76" t="s">
        <v>113</v>
      </c>
      <c r="C31" s="77" t="s">
        <v>163</v>
      </c>
      <c r="D31" s="78" t="s">
        <v>164</v>
      </c>
      <c r="E31" s="78">
        <v>103</v>
      </c>
      <c r="F31" s="78">
        <v>5300</v>
      </c>
      <c r="G31" s="78">
        <v>200</v>
      </c>
      <c r="H31" s="78"/>
      <c r="I31" s="78"/>
      <c r="J31" s="78">
        <f>E31+F31/100</f>
        <v>156</v>
      </c>
      <c r="K31" s="100">
        <f>G31/J31</f>
        <v>1.2820512820512822</v>
      </c>
      <c r="L31" s="78">
        <v>11</v>
      </c>
      <c r="M31" s="79" t="s">
        <v>165</v>
      </c>
      <c r="N31" s="80"/>
    </row>
    <row r="32" spans="1:14" ht="15.75" thickBot="1" x14ac:dyDescent="0.3">
      <c r="A32" s="81" t="s">
        <v>166</v>
      </c>
      <c r="B32" s="82" t="s">
        <v>118</v>
      </c>
      <c r="C32" s="83" t="s">
        <v>167</v>
      </c>
      <c r="D32" s="84" t="s">
        <v>164</v>
      </c>
      <c r="E32" s="84">
        <v>129</v>
      </c>
      <c r="F32" s="84">
        <v>5100</v>
      </c>
      <c r="G32" s="84">
        <v>280</v>
      </c>
      <c r="H32" s="84"/>
      <c r="I32" s="84"/>
      <c r="J32" s="84">
        <f>E32+F32/100</f>
        <v>180</v>
      </c>
      <c r="K32" s="101">
        <f>G32/J32</f>
        <v>1.5555555555555556</v>
      </c>
      <c r="L32" s="84">
        <v>13</v>
      </c>
      <c r="M32" s="85" t="s">
        <v>168</v>
      </c>
      <c r="N32" s="80"/>
    </row>
    <row r="33" spans="1:14" ht="15.75" thickBot="1" x14ac:dyDescent="0.3">
      <c r="A33" s="86" t="s">
        <v>169</v>
      </c>
      <c r="B33" s="87" t="s">
        <v>123</v>
      </c>
      <c r="C33" s="88" t="s">
        <v>170</v>
      </c>
      <c r="D33" s="89" t="s">
        <v>164</v>
      </c>
      <c r="E33" s="89">
        <v>164</v>
      </c>
      <c r="F33" s="89">
        <v>7800</v>
      </c>
      <c r="G33" s="89">
        <v>268</v>
      </c>
      <c r="H33" s="89"/>
      <c r="I33" s="89"/>
      <c r="J33" s="89">
        <f>E33+F33/100</f>
        <v>242</v>
      </c>
      <c r="K33" s="102">
        <f>G33/J33</f>
        <v>1.1074380165289257</v>
      </c>
      <c r="L33" s="98"/>
      <c r="M33" s="90" t="s">
        <v>171</v>
      </c>
      <c r="N33" s="80"/>
    </row>
    <row r="34" spans="1:14" ht="16.5" thickTop="1" thickBot="1" x14ac:dyDescent="0.3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104"/>
      <c r="L34" s="96"/>
      <c r="M34" s="96"/>
      <c r="N34" s="80"/>
    </row>
    <row r="35" spans="1:14" ht="16.5" thickTop="1" thickBot="1" x14ac:dyDescent="0.3">
      <c r="A35" s="134" t="s">
        <v>59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5"/>
      <c r="N35" s="80"/>
    </row>
    <row r="36" spans="1:14" ht="30.75" thickBot="1" x14ac:dyDescent="0.3">
      <c r="A36" s="75" t="s">
        <v>172</v>
      </c>
      <c r="B36" s="76" t="s">
        <v>113</v>
      </c>
      <c r="C36" s="77" t="s">
        <v>173</v>
      </c>
      <c r="D36" s="78" t="s">
        <v>174</v>
      </c>
      <c r="E36" s="78">
        <v>166</v>
      </c>
      <c r="F36" s="78">
        <v>7500</v>
      </c>
      <c r="G36" s="78">
        <v>291</v>
      </c>
      <c r="H36" s="78"/>
      <c r="I36" s="78"/>
      <c r="J36" s="78">
        <f>E36+F36/100</f>
        <v>241</v>
      </c>
      <c r="K36" s="100">
        <f>G36/J36</f>
        <v>1.2074688796680497</v>
      </c>
      <c r="L36" s="78">
        <v>14</v>
      </c>
      <c r="M36" s="79" t="s">
        <v>175</v>
      </c>
      <c r="N36" s="80"/>
    </row>
    <row r="37" spans="1:14" ht="15.75" thickBot="1" x14ac:dyDescent="0.3">
      <c r="A37" s="81" t="s">
        <v>176</v>
      </c>
      <c r="B37" s="82" t="s">
        <v>118</v>
      </c>
      <c r="C37" s="83" t="s">
        <v>177</v>
      </c>
      <c r="D37" s="84" t="s">
        <v>174</v>
      </c>
      <c r="E37" s="84">
        <v>163</v>
      </c>
      <c r="F37" s="84">
        <v>7300</v>
      </c>
      <c r="G37" s="84">
        <v>255</v>
      </c>
      <c r="H37" s="84"/>
      <c r="I37" s="84"/>
      <c r="J37" s="84">
        <f>E37+F37/100</f>
        <v>236</v>
      </c>
      <c r="K37" s="101">
        <f>G37/J37</f>
        <v>1.0805084745762712</v>
      </c>
      <c r="L37" s="84">
        <v>12</v>
      </c>
      <c r="M37" s="85" t="s">
        <v>178</v>
      </c>
      <c r="N37" s="80"/>
    </row>
    <row r="38" spans="1:14" ht="30.75" thickBot="1" x14ac:dyDescent="0.3">
      <c r="A38" s="86" t="s">
        <v>179</v>
      </c>
      <c r="B38" s="87" t="s">
        <v>123</v>
      </c>
      <c r="C38" s="88" t="s">
        <v>180</v>
      </c>
      <c r="D38" s="89" t="s">
        <v>174</v>
      </c>
      <c r="E38" s="89">
        <v>160</v>
      </c>
      <c r="F38" s="89">
        <v>5640</v>
      </c>
      <c r="G38" s="89">
        <v>220</v>
      </c>
      <c r="H38" s="89"/>
      <c r="I38" s="89"/>
      <c r="J38" s="89">
        <f>E38+F38/100</f>
        <v>216.4</v>
      </c>
      <c r="K38" s="102">
        <f>G38/J38</f>
        <v>1.0166358595194085</v>
      </c>
      <c r="L38" s="98"/>
      <c r="M38" s="90" t="s">
        <v>181</v>
      </c>
      <c r="N38" s="80"/>
    </row>
    <row r="39" spans="1:14" ht="16.5" thickTop="1" thickBot="1" x14ac:dyDescent="0.3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104"/>
      <c r="L39" s="96"/>
      <c r="M39" s="96"/>
      <c r="N39" s="80"/>
    </row>
    <row r="40" spans="1:14" ht="17.25" thickTop="1" thickBot="1" x14ac:dyDescent="0.3">
      <c r="A40" s="136" t="s">
        <v>182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7"/>
      <c r="N40" s="80"/>
    </row>
    <row r="41" spans="1:14" ht="30.75" thickBot="1" x14ac:dyDescent="0.3">
      <c r="A41" s="75" t="s">
        <v>183</v>
      </c>
      <c r="B41" s="76" t="s">
        <v>113</v>
      </c>
      <c r="C41" s="77" t="s">
        <v>184</v>
      </c>
      <c r="D41" s="78" t="s">
        <v>185</v>
      </c>
      <c r="E41" s="78">
        <v>160</v>
      </c>
      <c r="F41" s="78">
        <v>6500</v>
      </c>
      <c r="G41" s="78">
        <v>270</v>
      </c>
      <c r="H41" s="78"/>
      <c r="I41" s="78"/>
      <c r="J41" s="78">
        <f>E41+F41/100</f>
        <v>225</v>
      </c>
      <c r="K41" s="100">
        <f>G41/J41</f>
        <v>1.2</v>
      </c>
      <c r="L41" s="78">
        <v>13</v>
      </c>
      <c r="M41" s="79" t="s">
        <v>186</v>
      </c>
      <c r="N41" s="80"/>
    </row>
    <row r="42" spans="1:14" ht="15.75" thickBot="1" x14ac:dyDescent="0.3">
      <c r="A42" s="81" t="s">
        <v>187</v>
      </c>
      <c r="B42" s="82" t="s">
        <v>118</v>
      </c>
      <c r="C42" s="83" t="s">
        <v>188</v>
      </c>
      <c r="D42" s="84" t="s">
        <v>185</v>
      </c>
      <c r="E42" s="84">
        <v>100</v>
      </c>
      <c r="F42" s="84">
        <v>5000</v>
      </c>
      <c r="G42" s="84">
        <v>211</v>
      </c>
      <c r="H42" s="84"/>
      <c r="I42" s="84"/>
      <c r="J42" s="84">
        <f>E42+F42/100</f>
        <v>150</v>
      </c>
      <c r="K42" s="101">
        <f>G42/J42</f>
        <v>1.4066666666666667</v>
      </c>
      <c r="L42" s="84">
        <v>9</v>
      </c>
      <c r="M42" s="85" t="s">
        <v>189</v>
      </c>
      <c r="N42" s="80"/>
    </row>
    <row r="43" spans="1:14" ht="15.75" thickBot="1" x14ac:dyDescent="0.3">
      <c r="A43" s="86" t="s">
        <v>190</v>
      </c>
      <c r="B43" s="87" t="s">
        <v>123</v>
      </c>
      <c r="C43" s="88" t="s">
        <v>191</v>
      </c>
      <c r="D43" s="89" t="s">
        <v>185</v>
      </c>
      <c r="E43" s="89">
        <v>160</v>
      </c>
      <c r="F43" s="89">
        <v>5100</v>
      </c>
      <c r="G43" s="89">
        <v>250</v>
      </c>
      <c r="H43" s="89"/>
      <c r="I43" s="89"/>
      <c r="J43" s="89">
        <f>E43+F43/100</f>
        <v>211</v>
      </c>
      <c r="K43" s="102">
        <f>G43/J43</f>
        <v>1.1848341232227488</v>
      </c>
      <c r="L43" s="89">
        <v>8</v>
      </c>
      <c r="M43" s="90" t="s">
        <v>192</v>
      </c>
      <c r="N43" s="80"/>
    </row>
    <row r="44" spans="1:14" ht="16.5" thickTop="1" thickBot="1" x14ac:dyDescent="0.3">
      <c r="A44" s="91"/>
      <c r="B44" s="92"/>
      <c r="C44" s="92"/>
      <c r="D44" s="92"/>
      <c r="E44" s="92"/>
      <c r="F44" s="92"/>
      <c r="G44" s="92"/>
      <c r="H44" s="92"/>
      <c r="I44" s="92"/>
      <c r="J44" s="92"/>
      <c r="K44" s="103"/>
      <c r="L44" s="92"/>
      <c r="M44" s="93"/>
      <c r="N44" s="80"/>
    </row>
    <row r="45" spans="1:14" ht="31.5" thickTop="1" thickBot="1" x14ac:dyDescent="0.3">
      <c r="A45" s="75" t="s">
        <v>193</v>
      </c>
      <c r="B45" s="76" t="s">
        <v>113</v>
      </c>
      <c r="C45" s="77" t="s">
        <v>194</v>
      </c>
      <c r="D45" s="78" t="s">
        <v>195</v>
      </c>
      <c r="E45" s="78">
        <v>100</v>
      </c>
      <c r="F45" s="78">
        <v>1600</v>
      </c>
      <c r="G45" s="78">
        <v>296</v>
      </c>
      <c r="H45" s="78"/>
      <c r="I45" s="78"/>
      <c r="J45" s="78">
        <f>E45+F45/100</f>
        <v>116</v>
      </c>
      <c r="K45" s="100">
        <f>G45/J45</f>
        <v>2.5517241379310347</v>
      </c>
      <c r="L45" s="78">
        <v>10</v>
      </c>
      <c r="M45" s="79">
        <v>60</v>
      </c>
      <c r="N45" s="99" t="s">
        <v>196</v>
      </c>
    </row>
    <row r="46" spans="1:14" ht="26.25" thickBot="1" x14ac:dyDescent="0.3">
      <c r="A46" s="81" t="s">
        <v>197</v>
      </c>
      <c r="B46" s="82" t="s">
        <v>118</v>
      </c>
      <c r="C46" s="83" t="s">
        <v>198</v>
      </c>
      <c r="D46" s="84" t="s">
        <v>195</v>
      </c>
      <c r="E46" s="84">
        <v>100</v>
      </c>
      <c r="F46" s="84">
        <v>1900</v>
      </c>
      <c r="G46" s="84">
        <v>225</v>
      </c>
      <c r="H46" s="84"/>
      <c r="I46" s="84"/>
      <c r="J46" s="84">
        <f>E46+F46/100</f>
        <v>119</v>
      </c>
      <c r="K46" s="101">
        <f>G46/J46</f>
        <v>1.8907563025210083</v>
      </c>
      <c r="L46" s="84">
        <v>9</v>
      </c>
      <c r="M46" s="85" t="s">
        <v>199</v>
      </c>
      <c r="N46" s="80"/>
    </row>
    <row r="47" spans="1:14" ht="30.75" thickBot="1" x14ac:dyDescent="0.3">
      <c r="A47" s="86" t="s">
        <v>200</v>
      </c>
      <c r="B47" s="87" t="s">
        <v>123</v>
      </c>
      <c r="C47" s="88" t="s">
        <v>201</v>
      </c>
      <c r="D47" s="89" t="s">
        <v>195</v>
      </c>
      <c r="E47" s="89">
        <v>80</v>
      </c>
      <c r="F47" s="89">
        <v>1200</v>
      </c>
      <c r="G47" s="89">
        <v>255</v>
      </c>
      <c r="H47" s="89"/>
      <c r="I47" s="89"/>
      <c r="J47" s="89">
        <f>E47+F47/100</f>
        <v>92</v>
      </c>
      <c r="K47" s="102">
        <f>G47/J47</f>
        <v>2.7717391304347827</v>
      </c>
      <c r="L47" s="89">
        <v>9</v>
      </c>
      <c r="M47" s="90" t="s">
        <v>202</v>
      </c>
      <c r="N47" s="80"/>
    </row>
    <row r="48" spans="1:14" ht="16.5" thickTop="1" thickBot="1" x14ac:dyDescent="0.3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80"/>
    </row>
    <row r="49" spans="1:14" ht="24.75" customHeight="1" thickTop="1" thickBot="1" x14ac:dyDescent="0.3">
      <c r="A49" s="127" t="s">
        <v>203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9"/>
      <c r="N49" s="121" t="s">
        <v>204</v>
      </c>
    </row>
    <row r="50" spans="1:14" ht="15.75" thickBot="1" x14ac:dyDescent="0.3">
      <c r="A50" s="124" t="s">
        <v>205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6"/>
      <c r="N50" s="122"/>
    </row>
    <row r="51" spans="1:14" ht="16.5" thickTop="1" thickBot="1" x14ac:dyDescent="0.3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122"/>
    </row>
    <row r="52" spans="1:14" ht="16.5" thickTop="1" thickBot="1" x14ac:dyDescent="0.3">
      <c r="A52" s="127" t="s">
        <v>206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9"/>
      <c r="N52" s="122"/>
    </row>
    <row r="53" spans="1:14" ht="15.75" thickBot="1" x14ac:dyDescent="0.3">
      <c r="A53" s="124" t="s">
        <v>205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6"/>
      <c r="N53" s="123"/>
    </row>
    <row r="54" spans="1:14" ht="15.75" thickTop="1" x14ac:dyDescent="0.25"/>
  </sheetData>
  <mergeCells count="16">
    <mergeCell ref="A2:C3"/>
    <mergeCell ref="D1:F1"/>
    <mergeCell ref="H1:I1"/>
    <mergeCell ref="K1:L1"/>
    <mergeCell ref="D2:F2"/>
    <mergeCell ref="H2:I2"/>
    <mergeCell ref="K2:L2"/>
    <mergeCell ref="N49:N53"/>
    <mergeCell ref="A50:M50"/>
    <mergeCell ref="A52:M52"/>
    <mergeCell ref="A53:M53"/>
    <mergeCell ref="A5:M5"/>
    <mergeCell ref="A26:M26"/>
    <mergeCell ref="A35:M35"/>
    <mergeCell ref="A40:M40"/>
    <mergeCell ref="A49:M49"/>
  </mergeCells>
  <hyperlinks>
    <hyperlink ref="C6" r:id="rId1" display="https://www.miutmadeira.com/fr/" xr:uid="{407A6CF9-CE4D-47AF-896E-819E3107ABE4}"/>
    <hyperlink ref="C7" r:id="rId2" display="https://andorra.utmb.world/fr" xr:uid="{69559B0B-E30D-40F8-BB26-B3BE87BEB752}"/>
    <hyperlink ref="C8" r:id="rId3" display="https://www.azorestrailrun.com/" xr:uid="{C7CBF708-DB3C-42D1-9ADD-02EE40B734B2}"/>
    <hyperlink ref="C10" r:id="rId4" display="https://swisscanyontrail.com/en/" xr:uid="{52552D72-41D4-4F24-833D-AB1881EBB4B4}"/>
    <hyperlink ref="C11" r:id="rId5" display="https://wildstrubel.utmb.world/fr" xr:uid="{438B320B-83AB-458A-8723-6D7D1ADB9B07}"/>
    <hyperlink ref="C12" r:id="rId6" display="https://www.swissalps100.com/" xr:uid="{C8D159F4-48DE-4CA4-83F8-ACCDC75D30C7}"/>
    <hyperlink ref="C14" r:id="rId7" display="https://transgrancanaria.net/en/" xr:uid="{18A736FC-2062-455F-81EA-14A1B91968BF}"/>
    <hyperlink ref="C15" r:id="rId8" display="https://www.restonicatrail.fr/" xr:uid="{EF55928C-A0CF-4095-A31B-A8525E10C9F4}"/>
    <hyperlink ref="C16" r:id="rId9" display="https://mooovetorun.com/en/event/sky-gran-canaria/" xr:uid="{362D05DC-ADDA-41AB-9B43-28EA6C4C5D62}"/>
    <hyperlink ref="C22" r:id="rId10" display="https://www.centurionrunning.com/races/south-downs-way-100-2024" xr:uid="{6DAE814C-2CBD-4260-BC38-AABA310ADE3C}"/>
    <hyperlink ref="C23" r:id="rId11" display="https://snowdonia.utmb.world/" xr:uid="{486894ED-DDAE-4F6C-90F4-EF43DBAC6FB4}"/>
    <hyperlink ref="C24" r:id="rId12" display="https://www.gbultras.com/snowdon-ultra-100/" xr:uid="{79A4B0B5-C78B-43C1-A5E8-E0917B3E021C}"/>
    <hyperlink ref="C27" r:id="rId13" display="https://mtfuji100.com/en/" xr:uid="{00E983A5-F83C-41CA-8278-54E4F3913785}"/>
    <hyperlink ref="C28" r:id="rId14" display="https://transjeju.utmb.world/" xr:uid="{896991E7-18E5-4362-BB11-D1E6E23200D9}"/>
    <hyperlink ref="C29" r:id="rId15" display="https://sfmt100.com/en/" xr:uid="{4DA88F15-72DE-407F-9BDD-6504C231A1D5}"/>
    <hyperlink ref="C31" r:id="rId16" display="http://www.hk100-ultra.com/" xr:uid="{EC280B23-8689-458B-A579-007F1659B03A}"/>
    <hyperlink ref="C32" r:id="rId17" display="https://translantau.utmb.world/" xr:uid="{E7B73D05-B3CB-4158-A05B-FC9B76CE661D}"/>
    <hyperlink ref="C33" r:id="rId18" display="https://www.victoria162.hk/v162" xr:uid="{D04919D3-B3AB-4391-ABFC-10F0AF933A51}"/>
    <hyperlink ref="C36" r:id="rId19" display="https://www.ultratrailcapetown.com/" xr:uid="{E791DB00-7864-455D-9ECE-4B0DF29EC522}"/>
    <hyperlink ref="C37" r:id="rId20" display="https://mut.utmb.world/" xr:uid="{69F6D3FF-419E-4B89-90AE-62627A457D24}"/>
    <hyperlink ref="C38" r:id="rId21" display="https://addo.run/" xr:uid="{5A41E7A8-531C-4B73-9FE5-DD44A2F72410}"/>
    <hyperlink ref="C41" r:id="rId22" display="https://ultratrailcanada.com/en/" xr:uid="{60586341-1CE3-4084-AC8B-6D2D8752637F}"/>
    <hyperlink ref="C42" r:id="rId23" display="https://whistler.utmb.world/" xr:uid="{D942FD4F-420E-4126-94C6-4E6D5A768B09}"/>
    <hyperlink ref="C43" r:id="rId24" display="https://gaspesia.org/en/ultra-trail-gaspesia-100/" xr:uid="{A0B388C9-4ED2-474B-9D8E-6490A9229BEA}"/>
    <hyperlink ref="C45" r:id="rId25" display="https://aravaiparunning.com/network/blackcanyon/" xr:uid="{A5B023D5-78C7-41D2-842B-52A822B61E5B}"/>
    <hyperlink ref="C46" r:id="rId26" display="https://desertrats.utmb.world/" xr:uid="{8DE92C6F-6751-48BA-9BB3-9A033ABD5079}"/>
    <hyperlink ref="C47" r:id="rId27" display="https://www.vacationraces.com/ultras/antelope-canyon/" xr:uid="{5947D3BA-0832-48D5-9A09-FFF667D5FA0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6"/>
  <sheetViews>
    <sheetView topLeftCell="B1" workbookViewId="0">
      <selection activeCell="B29" sqref="A29:XFD29"/>
    </sheetView>
  </sheetViews>
  <sheetFormatPr baseColWidth="10" defaultColWidth="10.85546875" defaultRowHeight="15" x14ac:dyDescent="0.25"/>
  <cols>
    <col min="1" max="2" width="10.85546875" style="2"/>
    <col min="3" max="3" width="36.7109375" style="2" bestFit="1" customWidth="1"/>
    <col min="4" max="6" width="10.85546875" style="2"/>
    <col min="7" max="7" width="10.85546875" style="48"/>
    <col min="8" max="11" width="10.85546875" style="2"/>
    <col min="12" max="12" width="10.85546875" style="50"/>
    <col min="13" max="16" width="10.85546875" style="2"/>
    <col min="17" max="17" width="10.85546875" style="52"/>
    <col min="18" max="21" width="10.85546875" style="2"/>
    <col min="22" max="22" width="10.85546875" style="54"/>
    <col min="23" max="16384" width="10.85546875" style="2"/>
  </cols>
  <sheetData>
    <row r="1" spans="2:23" x14ac:dyDescent="0.25">
      <c r="C1" s="7"/>
      <c r="D1" s="8" t="s">
        <v>0</v>
      </c>
      <c r="E1" s="8">
        <v>1</v>
      </c>
      <c r="F1" s="8" t="s">
        <v>19</v>
      </c>
      <c r="I1" s="9" t="s">
        <v>1</v>
      </c>
      <c r="J1" s="9">
        <v>2</v>
      </c>
      <c r="K1" s="9" t="s">
        <v>19</v>
      </c>
      <c r="N1" s="10" t="s">
        <v>2</v>
      </c>
      <c r="O1" s="10">
        <v>3</v>
      </c>
      <c r="P1" s="10" t="s">
        <v>19</v>
      </c>
      <c r="S1" s="11" t="s">
        <v>3</v>
      </c>
      <c r="T1" s="11">
        <v>4</v>
      </c>
      <c r="U1" s="11" t="s">
        <v>19</v>
      </c>
    </row>
    <row r="2" spans="2:23" x14ac:dyDescent="0.25">
      <c r="B2" s="12" t="s">
        <v>40</v>
      </c>
      <c r="C2" s="12" t="s">
        <v>7</v>
      </c>
      <c r="D2" s="8" t="s">
        <v>4</v>
      </c>
      <c r="E2" s="8" t="s">
        <v>5</v>
      </c>
      <c r="F2" s="8" t="s">
        <v>6</v>
      </c>
      <c r="G2" s="49" t="s">
        <v>78</v>
      </c>
      <c r="H2" s="2" t="s">
        <v>79</v>
      </c>
      <c r="I2" s="9" t="s">
        <v>4</v>
      </c>
      <c r="J2" s="9" t="s">
        <v>5</v>
      </c>
      <c r="K2" s="9" t="s">
        <v>6</v>
      </c>
      <c r="L2" s="51" t="s">
        <v>78</v>
      </c>
      <c r="M2" s="2" t="s">
        <v>79</v>
      </c>
      <c r="N2" s="10" t="s">
        <v>4</v>
      </c>
      <c r="O2" s="10" t="s">
        <v>5</v>
      </c>
      <c r="P2" s="10" t="s">
        <v>6</v>
      </c>
      <c r="Q2" s="53" t="s">
        <v>78</v>
      </c>
      <c r="R2" s="2" t="s">
        <v>79</v>
      </c>
      <c r="S2" s="11" t="s">
        <v>4</v>
      </c>
      <c r="T2" s="11" t="s">
        <v>5</v>
      </c>
      <c r="U2" s="11" t="s">
        <v>6</v>
      </c>
      <c r="V2" s="55" t="s">
        <v>78</v>
      </c>
      <c r="W2" s="2" t="s">
        <v>79</v>
      </c>
    </row>
    <row r="3" spans="2:23" x14ac:dyDescent="0.25">
      <c r="B3" s="47" t="s">
        <v>41</v>
      </c>
      <c r="C3" s="47" t="s">
        <v>8</v>
      </c>
      <c r="D3" s="138" t="s">
        <v>91</v>
      </c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</row>
    <row r="4" spans="2:23" x14ac:dyDescent="0.25">
      <c r="B4" s="35" t="s">
        <v>41</v>
      </c>
      <c r="C4" s="35" t="s">
        <v>22</v>
      </c>
      <c r="D4" s="3">
        <v>18</v>
      </c>
      <c r="E4" s="3">
        <v>650</v>
      </c>
      <c r="F4" s="3">
        <v>40</v>
      </c>
      <c r="G4" s="48">
        <v>35</v>
      </c>
      <c r="H4" s="46">
        <f t="shared" ref="H4:H51" si="0">(F4-G4)/G4</f>
        <v>0.14285714285714285</v>
      </c>
      <c r="I4" s="4">
        <v>32</v>
      </c>
      <c r="J4" s="4">
        <v>2000</v>
      </c>
      <c r="K4" s="4">
        <v>70</v>
      </c>
      <c r="L4" s="50">
        <v>60</v>
      </c>
      <c r="M4" s="46">
        <f t="shared" ref="M4:M51" si="1">(K4-L4)/L4</f>
        <v>0.16666666666666666</v>
      </c>
      <c r="N4" s="5">
        <v>67</v>
      </c>
      <c r="O4" s="5">
        <v>3500</v>
      </c>
      <c r="P4" s="5">
        <v>110</v>
      </c>
      <c r="Q4" s="52">
        <v>100</v>
      </c>
      <c r="R4" s="46">
        <f t="shared" ref="R4:R51" si="2">(P4-Q4)/Q4</f>
        <v>0.1</v>
      </c>
      <c r="S4" s="6">
        <v>106</v>
      </c>
      <c r="T4" s="6">
        <v>6200</v>
      </c>
      <c r="U4" s="6">
        <v>155</v>
      </c>
      <c r="V4" s="54">
        <v>140</v>
      </c>
      <c r="W4" s="46">
        <f>(U4-V4)/V4</f>
        <v>0.10714285714285714</v>
      </c>
    </row>
    <row r="5" spans="2:23" x14ac:dyDescent="0.25">
      <c r="B5" s="35" t="s">
        <v>41</v>
      </c>
      <c r="C5" s="35" t="s">
        <v>9</v>
      </c>
      <c r="D5" s="3">
        <v>18</v>
      </c>
      <c r="E5" s="3">
        <v>600</v>
      </c>
      <c r="F5" s="3">
        <v>48</v>
      </c>
      <c r="G5" s="48">
        <v>39</v>
      </c>
      <c r="H5" s="46">
        <f t="shared" si="0"/>
        <v>0.23076923076923078</v>
      </c>
      <c r="I5" s="4">
        <v>51</v>
      </c>
      <c r="J5" s="4">
        <v>2000</v>
      </c>
      <c r="K5" s="4">
        <v>115</v>
      </c>
      <c r="L5" s="50">
        <v>90</v>
      </c>
      <c r="M5" s="46">
        <f t="shared" si="1"/>
        <v>0.27777777777777779</v>
      </c>
      <c r="N5" s="5">
        <v>75</v>
      </c>
      <c r="O5" s="5">
        <v>3100</v>
      </c>
      <c r="P5" s="5">
        <v>150</v>
      </c>
      <c r="Q5" s="52">
        <v>125</v>
      </c>
      <c r="R5" s="46">
        <f t="shared" si="2"/>
        <v>0.2</v>
      </c>
      <c r="S5" s="6">
        <v>130</v>
      </c>
      <c r="T5" s="6">
        <v>5500</v>
      </c>
      <c r="U5" s="6">
        <v>220</v>
      </c>
      <c r="V5" s="54">
        <v>200</v>
      </c>
      <c r="W5" s="46">
        <f>(U5-V5)/V5</f>
        <v>0.1</v>
      </c>
    </row>
    <row r="6" spans="2:23" x14ac:dyDescent="0.25">
      <c r="B6" s="35" t="s">
        <v>41</v>
      </c>
      <c r="C6" s="35" t="s">
        <v>28</v>
      </c>
      <c r="D6" s="3">
        <v>15</v>
      </c>
      <c r="E6" s="3">
        <v>800</v>
      </c>
      <c r="F6" s="3">
        <v>46</v>
      </c>
      <c r="H6" s="46"/>
      <c r="I6" s="4">
        <v>55</v>
      </c>
      <c r="J6" s="4">
        <v>3300</v>
      </c>
      <c r="K6" s="4">
        <v>110</v>
      </c>
      <c r="L6" s="50">
        <v>115</v>
      </c>
      <c r="M6" s="46">
        <f t="shared" si="1"/>
        <v>-4.3478260869565216E-2</v>
      </c>
      <c r="N6" s="5">
        <v>110</v>
      </c>
      <c r="O6" s="5">
        <v>6400</v>
      </c>
      <c r="P6" s="5">
        <v>209</v>
      </c>
      <c r="Q6" s="52">
        <v>190</v>
      </c>
      <c r="R6" s="46">
        <f t="shared" si="2"/>
        <v>0.1</v>
      </c>
      <c r="S6" s="6">
        <v>163</v>
      </c>
      <c r="T6" s="6">
        <v>10000</v>
      </c>
      <c r="U6" s="6">
        <v>240</v>
      </c>
      <c r="V6" s="54">
        <v>230</v>
      </c>
      <c r="W6" s="46">
        <f>(U6-V6)/V6</f>
        <v>4.3478260869565216E-2</v>
      </c>
    </row>
    <row r="7" spans="2:23" x14ac:dyDescent="0.25">
      <c r="B7" s="35" t="s">
        <v>41</v>
      </c>
      <c r="C7" s="35" t="s">
        <v>28</v>
      </c>
      <c r="D7" s="3">
        <v>15</v>
      </c>
      <c r="E7" s="3">
        <v>800</v>
      </c>
      <c r="F7" s="3">
        <v>39</v>
      </c>
      <c r="G7" s="48">
        <v>35</v>
      </c>
      <c r="H7" s="46">
        <f t="shared" si="0"/>
        <v>0.11428571428571428</v>
      </c>
      <c r="I7" s="4">
        <v>32</v>
      </c>
      <c r="J7" s="4">
        <v>2100</v>
      </c>
      <c r="K7" s="4">
        <v>66</v>
      </c>
      <c r="M7" s="46"/>
      <c r="N7" s="5"/>
      <c r="O7" s="5"/>
      <c r="P7" s="5"/>
      <c r="R7" s="46"/>
      <c r="S7" s="6"/>
      <c r="T7" s="6"/>
      <c r="U7" s="6"/>
      <c r="W7" s="46"/>
    </row>
    <row r="8" spans="2:23" x14ac:dyDescent="0.25">
      <c r="B8" s="35" t="s">
        <v>41</v>
      </c>
      <c r="C8" s="35" t="s">
        <v>10</v>
      </c>
      <c r="D8" s="3">
        <v>21</v>
      </c>
      <c r="E8" s="3">
        <v>1800</v>
      </c>
      <c r="F8" s="3">
        <v>85</v>
      </c>
      <c r="G8" s="48">
        <v>79</v>
      </c>
      <c r="H8" s="46">
        <f t="shared" si="0"/>
        <v>7.5949367088607597E-2</v>
      </c>
      <c r="I8" s="4">
        <v>50</v>
      </c>
      <c r="J8" s="4">
        <v>3400</v>
      </c>
      <c r="K8" s="4">
        <v>125</v>
      </c>
      <c r="L8" s="50">
        <v>115</v>
      </c>
      <c r="M8" s="46">
        <f t="shared" si="1"/>
        <v>8.6956521739130432E-2</v>
      </c>
      <c r="N8" s="5">
        <v>79</v>
      </c>
      <c r="O8" s="5">
        <v>3900</v>
      </c>
      <c r="P8" s="5">
        <v>175</v>
      </c>
      <c r="R8" s="46"/>
      <c r="S8" s="6">
        <v>107</v>
      </c>
      <c r="T8" s="6">
        <v>6700</v>
      </c>
      <c r="U8" s="6">
        <v>205</v>
      </c>
      <c r="V8" s="54">
        <v>182</v>
      </c>
      <c r="W8" s="46">
        <f>(U8-V8)/V8</f>
        <v>0.12637362637362637</v>
      </c>
    </row>
    <row r="9" spans="2:23" x14ac:dyDescent="0.25">
      <c r="B9" s="35" t="s">
        <v>41</v>
      </c>
      <c r="C9" s="35" t="s">
        <v>11</v>
      </c>
      <c r="D9" s="3">
        <v>26</v>
      </c>
      <c r="E9" s="3">
        <v>1200</v>
      </c>
      <c r="F9" s="3">
        <v>75</v>
      </c>
      <c r="G9" s="48">
        <v>65</v>
      </c>
      <c r="H9" s="46">
        <f t="shared" si="0"/>
        <v>0.15384615384615385</v>
      </c>
      <c r="I9" s="4">
        <v>53</v>
      </c>
      <c r="J9" s="4">
        <v>3300</v>
      </c>
      <c r="K9" s="4">
        <v>140</v>
      </c>
      <c r="L9" s="50">
        <v>110</v>
      </c>
      <c r="M9" s="46">
        <f t="shared" si="1"/>
        <v>0.27272727272727271</v>
      </c>
      <c r="N9" s="5">
        <v>70</v>
      </c>
      <c r="O9" s="5">
        <v>4600</v>
      </c>
      <c r="P9" s="5">
        <v>182</v>
      </c>
      <c r="Q9" s="52">
        <v>145</v>
      </c>
      <c r="R9" s="46">
        <f t="shared" si="2"/>
        <v>0.25517241379310346</v>
      </c>
      <c r="S9" s="6">
        <v>113</v>
      </c>
      <c r="T9" s="6">
        <v>6600</v>
      </c>
      <c r="U9" s="6">
        <v>247</v>
      </c>
      <c r="V9" s="54">
        <v>210</v>
      </c>
      <c r="W9" s="46">
        <f>(U9-V9)/V9</f>
        <v>0.1761904761904762</v>
      </c>
    </row>
    <row r="10" spans="2:23" x14ac:dyDescent="0.25">
      <c r="B10" s="35" t="s">
        <v>41</v>
      </c>
      <c r="C10" s="35" t="s">
        <v>12</v>
      </c>
      <c r="D10" s="3">
        <v>26</v>
      </c>
      <c r="E10" s="3">
        <v>1700</v>
      </c>
      <c r="F10" s="3">
        <v>90</v>
      </c>
      <c r="G10" s="48">
        <v>65</v>
      </c>
      <c r="H10" s="46">
        <f t="shared" si="0"/>
        <v>0.38461538461538464</v>
      </c>
      <c r="I10" s="4">
        <v>42</v>
      </c>
      <c r="J10" s="4">
        <v>3000</v>
      </c>
      <c r="K10" s="4">
        <v>134</v>
      </c>
      <c r="L10" s="50">
        <v>110</v>
      </c>
      <c r="M10" s="46">
        <f t="shared" si="1"/>
        <v>0.21818181818181817</v>
      </c>
      <c r="N10" s="5">
        <v>76</v>
      </c>
      <c r="O10" s="5">
        <v>5300</v>
      </c>
      <c r="P10" s="5">
        <v>200</v>
      </c>
      <c r="Q10" s="52">
        <v>165</v>
      </c>
      <c r="R10" s="46">
        <f t="shared" si="2"/>
        <v>0.21212121212121213</v>
      </c>
      <c r="S10" s="6">
        <v>140</v>
      </c>
      <c r="T10" s="6">
        <v>9300</v>
      </c>
      <c r="U10" s="6">
        <v>290</v>
      </c>
      <c r="V10" s="54">
        <v>250</v>
      </c>
      <c r="W10" s="46">
        <f>(U10-V10)/V10</f>
        <v>0.16</v>
      </c>
    </row>
    <row r="11" spans="2:23" x14ac:dyDescent="0.25">
      <c r="B11" s="35" t="s">
        <v>41</v>
      </c>
      <c r="C11" s="35" t="s">
        <v>13</v>
      </c>
      <c r="D11" s="3">
        <v>16</v>
      </c>
      <c r="E11" s="3">
        <v>960</v>
      </c>
      <c r="F11" s="3">
        <v>70</v>
      </c>
      <c r="G11" s="48">
        <v>60</v>
      </c>
      <c r="H11" s="46">
        <f t="shared" si="0"/>
        <v>0.16666666666666666</v>
      </c>
      <c r="I11" s="4">
        <v>51</v>
      </c>
      <c r="J11" s="4">
        <v>3100</v>
      </c>
      <c r="K11" s="4">
        <v>190</v>
      </c>
      <c r="L11" s="50" t="s">
        <v>67</v>
      </c>
      <c r="M11" s="46"/>
      <c r="N11" s="5">
        <v>101</v>
      </c>
      <c r="O11" s="5">
        <v>6700</v>
      </c>
      <c r="P11" s="5">
        <v>257</v>
      </c>
      <c r="Q11" s="52" t="s">
        <v>67</v>
      </c>
      <c r="R11" s="46"/>
      <c r="S11" s="6">
        <v>250</v>
      </c>
      <c r="T11" s="6">
        <v>18000</v>
      </c>
      <c r="U11" s="6">
        <v>490</v>
      </c>
      <c r="V11" s="54">
        <v>425</v>
      </c>
      <c r="W11" s="46">
        <f>(U11-V11)/V11</f>
        <v>0.15294117647058825</v>
      </c>
    </row>
    <row r="12" spans="2:23" x14ac:dyDescent="0.25">
      <c r="B12" s="35" t="s">
        <v>41</v>
      </c>
      <c r="C12" s="35" t="s">
        <v>13</v>
      </c>
      <c r="D12" s="3"/>
      <c r="E12" s="3"/>
      <c r="F12" s="3"/>
      <c r="H12" s="46"/>
      <c r="I12" s="4">
        <v>35</v>
      </c>
      <c r="J12" s="4">
        <v>2500</v>
      </c>
      <c r="K12" s="4">
        <v>160</v>
      </c>
      <c r="L12" s="50" t="s">
        <v>67</v>
      </c>
      <c r="M12" s="46"/>
      <c r="N12" s="5"/>
      <c r="O12" s="5"/>
      <c r="P12" s="5"/>
      <c r="R12" s="46"/>
      <c r="S12" s="6"/>
      <c r="T12" s="6"/>
      <c r="U12" s="6"/>
      <c r="W12" s="46"/>
    </row>
    <row r="13" spans="2:23" x14ac:dyDescent="0.25">
      <c r="B13" s="35" t="s">
        <v>41</v>
      </c>
      <c r="C13" s="35" t="s">
        <v>21</v>
      </c>
      <c r="D13" s="3">
        <v>21</v>
      </c>
      <c r="E13" s="3">
        <v>130</v>
      </c>
      <c r="F13" s="3">
        <v>59</v>
      </c>
      <c r="G13" s="48">
        <v>54</v>
      </c>
      <c r="H13" s="46">
        <f t="shared" si="0"/>
        <v>9.2592592592592587E-2</v>
      </c>
      <c r="I13" s="4">
        <v>42</v>
      </c>
      <c r="J13" s="4">
        <v>950</v>
      </c>
      <c r="K13" s="4">
        <v>90</v>
      </c>
      <c r="L13" s="50">
        <v>83</v>
      </c>
      <c r="M13" s="46">
        <f t="shared" si="1"/>
        <v>8.4337349397590355E-2</v>
      </c>
      <c r="N13" s="5">
        <v>110</v>
      </c>
      <c r="O13" s="5">
        <v>3860</v>
      </c>
      <c r="P13" s="5">
        <v>165</v>
      </c>
      <c r="Q13" s="52">
        <v>151</v>
      </c>
      <c r="R13" s="46">
        <f t="shared" si="2"/>
        <v>9.2715231788079472E-2</v>
      </c>
      <c r="S13" s="6">
        <v>169</v>
      </c>
      <c r="T13" s="6">
        <v>6590</v>
      </c>
      <c r="U13" s="6">
        <v>215</v>
      </c>
      <c r="V13" s="54">
        <v>193</v>
      </c>
      <c r="W13" s="46">
        <f>(U13-V13)/V13</f>
        <v>0.11398963730569948</v>
      </c>
    </row>
    <row r="14" spans="2:23" x14ac:dyDescent="0.25">
      <c r="B14" s="35" t="s">
        <v>41</v>
      </c>
      <c r="C14" s="35" t="s">
        <v>21</v>
      </c>
      <c r="D14" s="3"/>
      <c r="E14" s="3"/>
      <c r="F14" s="3"/>
      <c r="H14" s="46"/>
      <c r="I14" s="4">
        <v>70</v>
      </c>
      <c r="J14" s="4">
        <v>2200</v>
      </c>
      <c r="K14" s="4">
        <v>100</v>
      </c>
      <c r="L14" s="50">
        <v>92</v>
      </c>
      <c r="M14" s="46">
        <f t="shared" si="1"/>
        <v>8.6956521739130432E-2</v>
      </c>
      <c r="N14" s="5"/>
      <c r="O14" s="5"/>
      <c r="P14" s="5"/>
      <c r="R14" s="46"/>
      <c r="S14" s="6"/>
      <c r="T14" s="6"/>
      <c r="U14" s="6"/>
      <c r="W14" s="46"/>
    </row>
    <row r="15" spans="2:23" x14ac:dyDescent="0.25">
      <c r="B15" s="35" t="s">
        <v>41</v>
      </c>
      <c r="C15" s="35" t="s">
        <v>14</v>
      </c>
      <c r="D15" s="3">
        <v>20</v>
      </c>
      <c r="E15" s="3">
        <v>1000</v>
      </c>
      <c r="F15" s="3">
        <v>49</v>
      </c>
      <c r="G15" s="48">
        <v>45</v>
      </c>
      <c r="H15" s="46">
        <f t="shared" si="0"/>
        <v>8.8888888888888892E-2</v>
      </c>
      <c r="I15" s="4">
        <v>50</v>
      </c>
      <c r="J15" s="4">
        <v>2600</v>
      </c>
      <c r="K15" s="4">
        <v>89</v>
      </c>
      <c r="L15" s="50">
        <v>79</v>
      </c>
      <c r="M15" s="46">
        <f t="shared" si="1"/>
        <v>0.12658227848101267</v>
      </c>
      <c r="N15" s="5">
        <v>80</v>
      </c>
      <c r="O15" s="5">
        <v>4600</v>
      </c>
      <c r="P15" s="5">
        <v>135</v>
      </c>
      <c r="Q15" s="52">
        <v>119</v>
      </c>
      <c r="R15" s="46">
        <f t="shared" si="2"/>
        <v>0.13445378151260504</v>
      </c>
      <c r="S15" s="6">
        <v>120</v>
      </c>
      <c r="T15" s="6">
        <v>5800</v>
      </c>
      <c r="U15" s="6">
        <v>189</v>
      </c>
      <c r="V15" s="54">
        <v>169</v>
      </c>
      <c r="W15" s="46">
        <f t="shared" ref="W15:W20" si="3">(U15-V15)/V15</f>
        <v>0.11834319526627218</v>
      </c>
    </row>
    <row r="16" spans="2:23" x14ac:dyDescent="0.25">
      <c r="B16" s="35" t="s">
        <v>41</v>
      </c>
      <c r="C16" s="35" t="s">
        <v>15</v>
      </c>
      <c r="D16" s="3">
        <v>24</v>
      </c>
      <c r="E16" s="3">
        <v>1640</v>
      </c>
      <c r="F16" s="3">
        <v>55</v>
      </c>
      <c r="G16" s="48">
        <v>55</v>
      </c>
      <c r="H16" s="46">
        <f t="shared" si="0"/>
        <v>0</v>
      </c>
      <c r="I16" s="4">
        <v>48</v>
      </c>
      <c r="J16" s="4">
        <v>3200</v>
      </c>
      <c r="K16" s="4">
        <v>95</v>
      </c>
      <c r="L16" s="50">
        <v>80</v>
      </c>
      <c r="M16" s="46">
        <f t="shared" si="1"/>
        <v>0.1875</v>
      </c>
      <c r="N16" s="5">
        <v>82</v>
      </c>
      <c r="O16" s="5">
        <v>4860</v>
      </c>
      <c r="P16" s="5">
        <v>195</v>
      </c>
      <c r="Q16" s="52">
        <v>148</v>
      </c>
      <c r="R16" s="46">
        <f t="shared" si="2"/>
        <v>0.31756756756756754</v>
      </c>
      <c r="S16" s="6">
        <v>173</v>
      </c>
      <c r="T16" s="6">
        <v>9900</v>
      </c>
      <c r="U16" s="6">
        <v>300</v>
      </c>
      <c r="V16" s="54">
        <v>285</v>
      </c>
      <c r="W16" s="46">
        <f t="shared" si="3"/>
        <v>5.2631578947368418E-2</v>
      </c>
    </row>
    <row r="17" spans="1:23" x14ac:dyDescent="0.25">
      <c r="B17" s="35" t="s">
        <v>41</v>
      </c>
      <c r="C17" s="35" t="s">
        <v>16</v>
      </c>
      <c r="D17" s="3">
        <v>34</v>
      </c>
      <c r="E17" s="3">
        <v>1300</v>
      </c>
      <c r="F17" s="3">
        <v>60</v>
      </c>
      <c r="G17" s="48">
        <v>45</v>
      </c>
      <c r="H17" s="46">
        <f t="shared" si="0"/>
        <v>0.33333333333333331</v>
      </c>
      <c r="I17" s="4">
        <v>50</v>
      </c>
      <c r="J17" s="4">
        <v>1990</v>
      </c>
      <c r="K17" s="4">
        <v>130</v>
      </c>
      <c r="L17" s="50">
        <v>95</v>
      </c>
      <c r="M17" s="46">
        <f t="shared" si="1"/>
        <v>0.36842105263157893</v>
      </c>
      <c r="N17" s="5">
        <v>116</v>
      </c>
      <c r="O17" s="5">
        <v>4200</v>
      </c>
      <c r="P17" s="5">
        <v>200</v>
      </c>
      <c r="Q17" s="52">
        <v>160</v>
      </c>
      <c r="R17" s="46">
        <f t="shared" si="2"/>
        <v>0.25</v>
      </c>
      <c r="S17" s="6">
        <v>175</v>
      </c>
      <c r="T17" s="6">
        <v>6200</v>
      </c>
      <c r="U17" s="6">
        <v>250</v>
      </c>
      <c r="V17" s="54">
        <v>220</v>
      </c>
      <c r="W17" s="46">
        <f t="shared" si="3"/>
        <v>0.13636363636363635</v>
      </c>
    </row>
    <row r="18" spans="1:23" x14ac:dyDescent="0.25">
      <c r="B18" s="35" t="s">
        <v>41</v>
      </c>
      <c r="C18" s="35" t="s">
        <v>17</v>
      </c>
      <c r="D18" s="3">
        <v>25</v>
      </c>
      <c r="E18" s="3">
        <v>1300</v>
      </c>
      <c r="F18" s="3">
        <v>115</v>
      </c>
      <c r="G18" s="48">
        <v>80</v>
      </c>
      <c r="H18" s="46">
        <f t="shared" si="0"/>
        <v>0.4375</v>
      </c>
      <c r="I18" s="4">
        <v>55</v>
      </c>
      <c r="J18" s="4">
        <v>3300</v>
      </c>
      <c r="K18" s="4">
        <v>184</v>
      </c>
      <c r="L18" s="50">
        <v>140</v>
      </c>
      <c r="M18" s="46">
        <f t="shared" si="1"/>
        <v>0.31428571428571428</v>
      </c>
      <c r="N18" s="5">
        <v>103</v>
      </c>
      <c r="O18" s="5">
        <v>6400</v>
      </c>
      <c r="P18" s="5">
        <v>243</v>
      </c>
      <c r="Q18" s="52">
        <v>224</v>
      </c>
      <c r="R18" s="46">
        <f t="shared" si="2"/>
        <v>8.4821428571428575E-2</v>
      </c>
      <c r="S18" s="6">
        <v>168</v>
      </c>
      <c r="T18" s="6">
        <v>9500</v>
      </c>
      <c r="U18" s="6">
        <v>336</v>
      </c>
      <c r="V18" s="54">
        <v>292</v>
      </c>
      <c r="W18" s="46">
        <f t="shared" si="3"/>
        <v>0.15068493150684931</v>
      </c>
    </row>
    <row r="19" spans="1:23" x14ac:dyDescent="0.25">
      <c r="B19" s="35" t="s">
        <v>41</v>
      </c>
      <c r="C19" s="35" t="s">
        <v>18</v>
      </c>
      <c r="D19" s="3">
        <v>20</v>
      </c>
      <c r="E19" s="3">
        <v>625</v>
      </c>
      <c r="F19" s="3">
        <v>109</v>
      </c>
      <c r="G19" s="48">
        <v>100</v>
      </c>
      <c r="H19" s="46">
        <f t="shared" si="0"/>
        <v>0.09</v>
      </c>
      <c r="I19" s="4">
        <v>50</v>
      </c>
      <c r="J19" s="4">
        <v>835</v>
      </c>
      <c r="K19" s="4">
        <v>165</v>
      </c>
      <c r="L19" s="50">
        <v>150</v>
      </c>
      <c r="M19" s="46">
        <f t="shared" si="1"/>
        <v>0.1</v>
      </c>
      <c r="N19" s="5">
        <v>100</v>
      </c>
      <c r="O19" s="5">
        <v>1045</v>
      </c>
      <c r="P19" s="5">
        <v>182</v>
      </c>
      <c r="Q19" s="52">
        <v>170</v>
      </c>
      <c r="R19" s="46">
        <f t="shared" si="2"/>
        <v>7.0588235294117646E-2</v>
      </c>
      <c r="S19" s="6">
        <v>161</v>
      </c>
      <c r="T19" s="6">
        <v>2590</v>
      </c>
      <c r="U19" s="6">
        <v>236</v>
      </c>
      <c r="V19" s="54">
        <v>220</v>
      </c>
      <c r="W19" s="46">
        <f t="shared" si="3"/>
        <v>7.2727272727272724E-2</v>
      </c>
    </row>
    <row r="20" spans="1:23" x14ac:dyDescent="0.25">
      <c r="B20" s="35" t="s">
        <v>41</v>
      </c>
      <c r="C20" s="35" t="s">
        <v>20</v>
      </c>
      <c r="D20" s="3">
        <v>22</v>
      </c>
      <c r="E20" s="3">
        <v>700</v>
      </c>
      <c r="F20" s="3">
        <v>45</v>
      </c>
      <c r="H20" s="46"/>
      <c r="I20" s="4">
        <v>59</v>
      </c>
      <c r="J20" s="4">
        <v>3300</v>
      </c>
      <c r="K20" s="4">
        <v>130</v>
      </c>
      <c r="L20" s="50">
        <v>95</v>
      </c>
      <c r="M20" s="46">
        <f t="shared" si="1"/>
        <v>0.36842105263157893</v>
      </c>
      <c r="N20" s="5">
        <v>111</v>
      </c>
      <c r="O20" s="5">
        <v>4700</v>
      </c>
      <c r="P20" s="5">
        <v>200</v>
      </c>
      <c r="Q20" s="52">
        <v>165</v>
      </c>
      <c r="R20" s="46">
        <f t="shared" si="2"/>
        <v>0.21212121212121213</v>
      </c>
      <c r="S20" s="6">
        <v>165</v>
      </c>
      <c r="T20" s="6">
        <v>8400</v>
      </c>
      <c r="U20" s="6">
        <v>265</v>
      </c>
      <c r="V20" s="54">
        <v>230</v>
      </c>
      <c r="W20" s="46">
        <f t="shared" si="3"/>
        <v>0.15217391304347827</v>
      </c>
    </row>
    <row r="21" spans="1:23" x14ac:dyDescent="0.25">
      <c r="B21" s="35" t="s">
        <v>41</v>
      </c>
      <c r="C21" s="35" t="s">
        <v>42</v>
      </c>
      <c r="D21" s="2">
        <v>21</v>
      </c>
      <c r="E21" s="2">
        <v>900</v>
      </c>
      <c r="F21" s="2">
        <v>95</v>
      </c>
      <c r="G21" s="48">
        <v>88</v>
      </c>
      <c r="H21" s="46">
        <f t="shared" si="0"/>
        <v>7.9545454545454544E-2</v>
      </c>
      <c r="I21" s="2">
        <v>39</v>
      </c>
      <c r="J21" s="2">
        <v>1650</v>
      </c>
      <c r="K21" s="2">
        <v>145</v>
      </c>
      <c r="L21" s="50">
        <v>135</v>
      </c>
      <c r="M21" s="46">
        <f t="shared" si="1"/>
        <v>7.407407407407407E-2</v>
      </c>
      <c r="N21" s="2">
        <v>81</v>
      </c>
      <c r="O21" s="2">
        <v>4300</v>
      </c>
      <c r="P21" s="2">
        <v>185</v>
      </c>
      <c r="Q21" s="52">
        <v>169</v>
      </c>
      <c r="R21" s="46">
        <f t="shared" si="2"/>
        <v>9.4674556213017749E-2</v>
      </c>
      <c r="W21" s="46"/>
    </row>
    <row r="22" spans="1:23" x14ac:dyDescent="0.25">
      <c r="B22" s="35" t="s">
        <v>41</v>
      </c>
      <c r="C22" s="35" t="s">
        <v>42</v>
      </c>
      <c r="D22" s="2">
        <v>31</v>
      </c>
      <c r="E22" s="2">
        <v>1300</v>
      </c>
      <c r="F22" s="2">
        <v>110</v>
      </c>
      <c r="G22" s="48">
        <v>99</v>
      </c>
      <c r="H22" s="46">
        <f t="shared" si="0"/>
        <v>0.1111111111111111</v>
      </c>
      <c r="M22" s="46"/>
      <c r="N22" s="2">
        <v>105</v>
      </c>
      <c r="O22" s="2">
        <v>5400</v>
      </c>
      <c r="P22" s="2">
        <v>200</v>
      </c>
      <c r="Q22" s="52">
        <v>190</v>
      </c>
      <c r="R22" s="46">
        <f t="shared" si="2"/>
        <v>5.2631578947368418E-2</v>
      </c>
      <c r="W22" s="46"/>
    </row>
    <row r="23" spans="1:23" x14ac:dyDescent="0.25">
      <c r="B23" s="35" t="s">
        <v>41</v>
      </c>
      <c r="C23" s="35" t="s">
        <v>43</v>
      </c>
      <c r="D23" s="2">
        <v>15</v>
      </c>
      <c r="E23" s="2">
        <v>520</v>
      </c>
      <c r="F23" s="2">
        <v>55</v>
      </c>
      <c r="G23" s="48">
        <v>46</v>
      </c>
      <c r="H23" s="46">
        <f t="shared" si="0"/>
        <v>0.19565217391304349</v>
      </c>
      <c r="I23" s="2">
        <v>50</v>
      </c>
      <c r="J23" s="2">
        <v>2700</v>
      </c>
      <c r="K23" s="2">
        <v>98</v>
      </c>
      <c r="L23" s="50">
        <v>80</v>
      </c>
      <c r="M23" s="46">
        <f t="shared" si="1"/>
        <v>0.22500000000000001</v>
      </c>
      <c r="N23" s="2">
        <v>80</v>
      </c>
      <c r="O23" s="2">
        <v>3500</v>
      </c>
      <c r="P23" s="2">
        <v>135</v>
      </c>
      <c r="Q23" s="52">
        <v>130</v>
      </c>
      <c r="R23" s="46">
        <f t="shared" si="2"/>
        <v>3.8461538461538464E-2</v>
      </c>
      <c r="S23" s="2">
        <v>120</v>
      </c>
      <c r="T23" s="2">
        <v>5000</v>
      </c>
      <c r="U23" s="2">
        <v>175</v>
      </c>
      <c r="V23" s="54">
        <v>170</v>
      </c>
      <c r="W23" s="46">
        <f>(U23-V23)/V23</f>
        <v>2.9411764705882353E-2</v>
      </c>
    </row>
    <row r="24" spans="1:23" x14ac:dyDescent="0.25">
      <c r="B24" s="35" t="s">
        <v>41</v>
      </c>
      <c r="C24" s="35" t="s">
        <v>43</v>
      </c>
      <c r="D24" s="2">
        <v>25</v>
      </c>
      <c r="E24" s="2">
        <v>950</v>
      </c>
      <c r="F24" s="2">
        <v>65</v>
      </c>
      <c r="G24" s="48">
        <v>52</v>
      </c>
      <c r="H24" s="46">
        <f t="shared" si="0"/>
        <v>0.25</v>
      </c>
      <c r="M24" s="46"/>
      <c r="R24" s="46"/>
      <c r="W24" s="46"/>
    </row>
    <row r="25" spans="1:23" x14ac:dyDescent="0.25">
      <c r="B25" s="35" t="s">
        <v>41</v>
      </c>
      <c r="C25" s="35" t="s">
        <v>88</v>
      </c>
      <c r="D25" s="2">
        <v>15</v>
      </c>
      <c r="E25" s="2">
        <v>1200</v>
      </c>
      <c r="F25" s="2">
        <v>45</v>
      </c>
      <c r="G25" s="48">
        <v>30</v>
      </c>
      <c r="H25" s="46">
        <f>(F25-G25)/G25</f>
        <v>0.5</v>
      </c>
      <c r="I25" s="2">
        <v>55</v>
      </c>
      <c r="J25" s="2">
        <v>3425</v>
      </c>
      <c r="K25" s="2">
        <v>155</v>
      </c>
      <c r="L25" s="50">
        <v>135</v>
      </c>
      <c r="M25" s="46">
        <f t="shared" si="1"/>
        <v>0.14814814814814814</v>
      </c>
      <c r="N25" s="2">
        <v>100</v>
      </c>
      <c r="O25" s="2">
        <v>6150</v>
      </c>
      <c r="P25" s="2">
        <v>250</v>
      </c>
      <c r="Q25" s="52">
        <v>220</v>
      </c>
      <c r="R25" s="46">
        <f t="shared" si="2"/>
        <v>0.13636363636363635</v>
      </c>
      <c r="S25" s="2">
        <v>171</v>
      </c>
      <c r="T25" s="2">
        <v>10000</v>
      </c>
      <c r="U25" s="2">
        <v>398</v>
      </c>
      <c r="V25" s="54">
        <v>355</v>
      </c>
      <c r="W25" s="46">
        <f>(U25-V25)/V25</f>
        <v>0.12112676056338029</v>
      </c>
    </row>
    <row r="26" spans="1:23" x14ac:dyDescent="0.25">
      <c r="A26" s="2" t="s">
        <v>85</v>
      </c>
      <c r="B26" s="35" t="s">
        <v>41</v>
      </c>
      <c r="C26" s="35" t="s">
        <v>89</v>
      </c>
      <c r="D26" s="2">
        <v>15</v>
      </c>
      <c r="E26" s="2">
        <v>550</v>
      </c>
      <c r="F26" s="2">
        <v>40</v>
      </c>
      <c r="H26" s="46"/>
      <c r="I26" s="2">
        <v>42</v>
      </c>
      <c r="J26" s="2">
        <v>1500</v>
      </c>
      <c r="K26" s="2">
        <v>90</v>
      </c>
      <c r="M26" s="46"/>
      <c r="N26" s="2">
        <v>73</v>
      </c>
      <c r="O26" s="2">
        <v>2800</v>
      </c>
      <c r="P26" s="2">
        <v>140</v>
      </c>
      <c r="R26" s="46"/>
      <c r="W26" s="46"/>
    </row>
    <row r="27" spans="1:23" x14ac:dyDescent="0.25">
      <c r="B27" s="35" t="s">
        <v>41</v>
      </c>
      <c r="C27" s="35" t="s">
        <v>89</v>
      </c>
      <c r="D27" s="2">
        <v>20</v>
      </c>
      <c r="E27" s="2">
        <v>800</v>
      </c>
      <c r="F27" s="2">
        <v>45</v>
      </c>
      <c r="H27" s="46"/>
      <c r="M27" s="46"/>
      <c r="N27" s="2">
        <v>103</v>
      </c>
      <c r="O27" s="2">
        <v>4200</v>
      </c>
      <c r="P27" s="2">
        <v>170</v>
      </c>
      <c r="R27" s="46"/>
      <c r="W27" s="46"/>
    </row>
    <row r="28" spans="1:23" x14ac:dyDescent="0.25">
      <c r="A28" s="2" t="s">
        <v>85</v>
      </c>
      <c r="B28" s="35" t="s">
        <v>41</v>
      </c>
      <c r="C28" s="35" t="s">
        <v>90</v>
      </c>
      <c r="D28" s="2">
        <v>24</v>
      </c>
      <c r="E28" s="2">
        <v>1300</v>
      </c>
      <c r="F28" s="2">
        <v>50</v>
      </c>
      <c r="H28" s="46"/>
      <c r="I28" s="2">
        <v>47</v>
      </c>
      <c r="J28" s="2">
        <v>2600</v>
      </c>
      <c r="K28" s="2">
        <v>72</v>
      </c>
      <c r="M28" s="46"/>
      <c r="N28" s="2">
        <v>73</v>
      </c>
      <c r="O28" s="2">
        <v>3150</v>
      </c>
      <c r="P28" s="2">
        <v>121</v>
      </c>
      <c r="R28" s="46"/>
      <c r="S28" s="2">
        <v>110</v>
      </c>
      <c r="T28" s="2">
        <v>6250</v>
      </c>
      <c r="U28" s="2">
        <v>176</v>
      </c>
      <c r="W28" s="46"/>
    </row>
    <row r="29" spans="1:23" x14ac:dyDescent="0.25">
      <c r="B29" s="36" t="s">
        <v>44</v>
      </c>
      <c r="C29" s="36" t="s">
        <v>45</v>
      </c>
      <c r="D29" s="2">
        <v>23</v>
      </c>
      <c r="E29" s="2">
        <v>400</v>
      </c>
      <c r="F29" s="2">
        <v>94</v>
      </c>
      <c r="G29" s="48">
        <v>94</v>
      </c>
      <c r="H29" s="46">
        <f t="shared" si="0"/>
        <v>0</v>
      </c>
      <c r="I29" s="2">
        <v>53</v>
      </c>
      <c r="J29" s="2">
        <v>1200</v>
      </c>
      <c r="K29" s="2">
        <v>220</v>
      </c>
      <c r="L29" s="50">
        <v>220</v>
      </c>
      <c r="M29" s="46">
        <f t="shared" si="1"/>
        <v>0</v>
      </c>
      <c r="N29" s="2">
        <v>105</v>
      </c>
      <c r="O29" s="2">
        <v>2700</v>
      </c>
      <c r="P29" s="2">
        <v>310</v>
      </c>
      <c r="Q29" s="52">
        <v>310</v>
      </c>
      <c r="R29" s="46">
        <f t="shared" si="2"/>
        <v>0</v>
      </c>
      <c r="S29" s="2">
        <v>162</v>
      </c>
      <c r="T29" s="2">
        <v>3830</v>
      </c>
      <c r="U29" s="2">
        <v>560</v>
      </c>
      <c r="V29" s="54">
        <v>560</v>
      </c>
      <c r="W29" s="46">
        <f>(U29-V29)/V29</f>
        <v>0</v>
      </c>
    </row>
    <row r="30" spans="1:23" x14ac:dyDescent="0.25">
      <c r="B30" s="36" t="s">
        <v>44</v>
      </c>
      <c r="C30" s="36" t="s">
        <v>46</v>
      </c>
      <c r="D30" s="2">
        <v>22</v>
      </c>
      <c r="E30" s="2">
        <v>1000</v>
      </c>
      <c r="F30" s="2">
        <v>122</v>
      </c>
      <c r="G30" s="48">
        <v>116</v>
      </c>
      <c r="H30" s="46">
        <f t="shared" si="0"/>
        <v>5.1724137931034482E-2</v>
      </c>
      <c r="I30" s="2">
        <v>49</v>
      </c>
      <c r="J30" s="2">
        <v>2400</v>
      </c>
      <c r="K30" s="2">
        <v>215</v>
      </c>
      <c r="L30" s="50">
        <v>210</v>
      </c>
      <c r="M30" s="46">
        <f t="shared" si="1"/>
        <v>2.3809523809523808E-2</v>
      </c>
      <c r="N30" s="2">
        <v>100</v>
      </c>
      <c r="O30" s="2">
        <v>4460</v>
      </c>
      <c r="P30" s="2">
        <v>322</v>
      </c>
      <c r="Q30" s="52">
        <v>312</v>
      </c>
      <c r="R30" s="46">
        <f t="shared" si="2"/>
        <v>3.2051282051282048E-2</v>
      </c>
      <c r="W30" s="46"/>
    </row>
    <row r="31" spans="1:23" x14ac:dyDescent="0.25">
      <c r="B31" s="36" t="s">
        <v>44</v>
      </c>
      <c r="C31" s="36" t="s">
        <v>47</v>
      </c>
      <c r="D31" s="2">
        <v>27</v>
      </c>
      <c r="E31" s="2">
        <v>1000</v>
      </c>
      <c r="F31" s="2">
        <v>115</v>
      </c>
      <c r="G31" s="48">
        <v>115</v>
      </c>
      <c r="H31" s="46">
        <f t="shared" si="0"/>
        <v>0</v>
      </c>
      <c r="I31" s="2">
        <v>50</v>
      </c>
      <c r="J31" s="2">
        <v>1800</v>
      </c>
      <c r="K31" s="2">
        <v>200</v>
      </c>
      <c r="L31" s="50">
        <v>195</v>
      </c>
      <c r="M31" s="46">
        <f t="shared" si="1"/>
        <v>2.564102564102564E-2</v>
      </c>
      <c r="N31" s="2">
        <v>106</v>
      </c>
      <c r="O31" s="2">
        <v>3055</v>
      </c>
      <c r="P31" s="2">
        <v>300</v>
      </c>
      <c r="Q31" s="52">
        <v>300</v>
      </c>
      <c r="R31" s="46">
        <f t="shared" si="2"/>
        <v>0</v>
      </c>
      <c r="S31" s="2">
        <v>164</v>
      </c>
      <c r="T31" s="2">
        <v>4740</v>
      </c>
      <c r="U31" s="2">
        <v>550</v>
      </c>
      <c r="V31" s="54">
        <v>575</v>
      </c>
      <c r="W31" s="46">
        <f>(U31-V31)/V31</f>
        <v>-4.3478260869565216E-2</v>
      </c>
    </row>
    <row r="32" spans="1:23" x14ac:dyDescent="0.25">
      <c r="B32" s="10" t="s">
        <v>59</v>
      </c>
      <c r="C32" s="10" t="s">
        <v>48</v>
      </c>
      <c r="D32" s="2">
        <v>24</v>
      </c>
      <c r="E32" s="2">
        <v>790</v>
      </c>
      <c r="F32" s="2">
        <v>47</v>
      </c>
      <c r="G32" s="48">
        <v>50</v>
      </c>
      <c r="H32" s="46">
        <f t="shared" si="0"/>
        <v>-0.06</v>
      </c>
      <c r="I32" s="2">
        <v>43</v>
      </c>
      <c r="J32" s="2">
        <v>2050</v>
      </c>
      <c r="K32" s="2">
        <v>98</v>
      </c>
      <c r="L32" s="50">
        <v>95</v>
      </c>
      <c r="M32" s="46">
        <f t="shared" si="1"/>
        <v>3.1578947368421054E-2</v>
      </c>
      <c r="N32" s="2">
        <v>98</v>
      </c>
      <c r="O32" s="2">
        <v>4855</v>
      </c>
      <c r="P32" s="2">
        <v>210</v>
      </c>
      <c r="Q32" s="52">
        <v>217</v>
      </c>
      <c r="R32" s="46">
        <f t="shared" si="2"/>
        <v>-3.2258064516129031E-2</v>
      </c>
      <c r="S32" s="2">
        <v>163</v>
      </c>
      <c r="T32" s="2">
        <v>7300</v>
      </c>
      <c r="U32" s="2">
        <v>255</v>
      </c>
      <c r="V32" s="54">
        <v>258</v>
      </c>
      <c r="W32" s="46">
        <f>(U32-V32)/V32</f>
        <v>-1.1627906976744186E-2</v>
      </c>
    </row>
    <row r="33" spans="1:23" x14ac:dyDescent="0.25">
      <c r="B33" s="10" t="s">
        <v>59</v>
      </c>
      <c r="C33" s="10" t="s">
        <v>48</v>
      </c>
      <c r="F33" s="2" t="s">
        <v>92</v>
      </c>
      <c r="H33" s="46"/>
      <c r="I33" s="2">
        <v>48</v>
      </c>
      <c r="J33" s="2">
        <v>3052</v>
      </c>
      <c r="K33" s="2">
        <v>160</v>
      </c>
      <c r="L33" s="50">
        <v>167</v>
      </c>
      <c r="M33" s="46">
        <f t="shared" si="1"/>
        <v>-4.1916167664670656E-2</v>
      </c>
      <c r="R33" s="46"/>
      <c r="W33" s="46"/>
    </row>
    <row r="34" spans="1:23" x14ac:dyDescent="0.25">
      <c r="B34" s="10" t="s">
        <v>59</v>
      </c>
      <c r="C34" s="10" t="s">
        <v>84</v>
      </c>
      <c r="D34" s="2">
        <v>22</v>
      </c>
      <c r="E34" s="2">
        <v>900</v>
      </c>
      <c r="F34" s="2">
        <v>75</v>
      </c>
      <c r="H34" s="46"/>
      <c r="I34" s="2">
        <v>55</v>
      </c>
      <c r="J34" s="2">
        <v>2100</v>
      </c>
      <c r="K34" s="2">
        <v>120</v>
      </c>
      <c r="M34" s="46"/>
      <c r="N34" s="2">
        <v>97</v>
      </c>
      <c r="O34" s="2">
        <v>4400</v>
      </c>
      <c r="P34" s="2">
        <v>190</v>
      </c>
      <c r="R34" s="46"/>
      <c r="S34" s="2">
        <v>135</v>
      </c>
      <c r="T34" s="2">
        <v>6100</v>
      </c>
      <c r="U34" s="2">
        <v>260</v>
      </c>
      <c r="W34" s="46"/>
    </row>
    <row r="35" spans="1:23" x14ac:dyDescent="0.25">
      <c r="B35" s="37" t="s">
        <v>60</v>
      </c>
      <c r="C35" s="37" t="s">
        <v>49</v>
      </c>
      <c r="D35" s="2">
        <v>28</v>
      </c>
      <c r="E35" s="2">
        <v>1200</v>
      </c>
      <c r="F35" s="2">
        <v>54</v>
      </c>
      <c r="G35" s="48">
        <v>56</v>
      </c>
      <c r="H35" s="46">
        <f t="shared" si="0"/>
        <v>-3.5714285714285712E-2</v>
      </c>
      <c r="I35" s="2">
        <v>55</v>
      </c>
      <c r="J35" s="2">
        <v>2500</v>
      </c>
      <c r="K35" s="2">
        <v>95</v>
      </c>
      <c r="L35" s="50">
        <v>98</v>
      </c>
      <c r="M35" s="46">
        <f t="shared" si="1"/>
        <v>-3.0612244897959183E-2</v>
      </c>
      <c r="N35" s="2">
        <v>102</v>
      </c>
      <c r="O35" s="2">
        <v>5660</v>
      </c>
      <c r="P35" s="2">
        <v>162</v>
      </c>
      <c r="Q35" s="52">
        <v>170</v>
      </c>
      <c r="R35" s="46">
        <f t="shared" si="2"/>
        <v>-4.7058823529411764E-2</v>
      </c>
      <c r="S35" s="2">
        <v>146</v>
      </c>
      <c r="T35" s="2">
        <v>8320</v>
      </c>
      <c r="U35" s="2">
        <v>216</v>
      </c>
      <c r="V35" s="54">
        <v>225</v>
      </c>
      <c r="W35" s="46">
        <f>(U35-V35)/V35</f>
        <v>-0.04</v>
      </c>
    </row>
    <row r="36" spans="1:23" x14ac:dyDescent="0.25">
      <c r="B36" s="37" t="s">
        <v>60</v>
      </c>
      <c r="C36" s="37" t="s">
        <v>50</v>
      </c>
      <c r="D36" s="2">
        <v>20</v>
      </c>
      <c r="E36" s="2">
        <v>420</v>
      </c>
      <c r="F36" s="2">
        <v>75</v>
      </c>
      <c r="G36" s="48">
        <v>75</v>
      </c>
      <c r="H36" s="46">
        <f t="shared" si="0"/>
        <v>0</v>
      </c>
      <c r="I36" s="2">
        <v>52</v>
      </c>
      <c r="J36" s="2">
        <v>2110</v>
      </c>
      <c r="K36" s="2">
        <v>110</v>
      </c>
      <c r="L36" s="50">
        <v>110</v>
      </c>
      <c r="M36" s="46">
        <f t="shared" si="1"/>
        <v>0</v>
      </c>
      <c r="N36" s="2">
        <v>100</v>
      </c>
      <c r="O36" s="2">
        <v>4020</v>
      </c>
      <c r="P36" s="2">
        <v>185</v>
      </c>
      <c r="Q36" s="52">
        <v>185</v>
      </c>
      <c r="R36" s="46">
        <f t="shared" si="2"/>
        <v>0</v>
      </c>
      <c r="W36" s="46"/>
    </row>
    <row r="37" spans="1:23" x14ac:dyDescent="0.25">
      <c r="B37" s="37" t="s">
        <v>60</v>
      </c>
      <c r="C37" s="37" t="s">
        <v>51</v>
      </c>
      <c r="D37" s="2">
        <v>25</v>
      </c>
      <c r="E37" s="2">
        <v>750</v>
      </c>
      <c r="F37" s="2">
        <v>60</v>
      </c>
      <c r="G37" s="48">
        <v>57</v>
      </c>
      <c r="H37" s="46">
        <f t="shared" si="0"/>
        <v>5.2631578947368418E-2</v>
      </c>
      <c r="I37" s="2">
        <v>50</v>
      </c>
      <c r="J37" s="2">
        <v>2500</v>
      </c>
      <c r="K37" s="2">
        <v>110</v>
      </c>
      <c r="L37" s="50">
        <v>100</v>
      </c>
      <c r="M37" s="46">
        <f t="shared" si="1"/>
        <v>0.1</v>
      </c>
      <c r="N37" s="2">
        <v>100</v>
      </c>
      <c r="O37" s="2">
        <v>5100</v>
      </c>
      <c r="P37" s="2">
        <v>227</v>
      </c>
      <c r="Q37" s="52">
        <v>212</v>
      </c>
      <c r="R37" s="46">
        <f t="shared" si="2"/>
        <v>7.0754716981132074E-2</v>
      </c>
      <c r="S37" s="2">
        <v>129</v>
      </c>
      <c r="T37" s="2">
        <v>6900</v>
      </c>
      <c r="U37" s="2">
        <v>280</v>
      </c>
      <c r="W37" s="46"/>
    </row>
    <row r="38" spans="1:23" x14ac:dyDescent="0.25">
      <c r="B38" s="37" t="s">
        <v>60</v>
      </c>
      <c r="C38" s="37" t="s">
        <v>64</v>
      </c>
      <c r="D38" s="2">
        <v>25</v>
      </c>
      <c r="E38" s="2">
        <v>1290</v>
      </c>
      <c r="F38" s="2">
        <v>85</v>
      </c>
      <c r="G38" s="48">
        <v>68</v>
      </c>
      <c r="H38" s="46">
        <f t="shared" si="0"/>
        <v>0.25</v>
      </c>
      <c r="I38" s="2">
        <v>50</v>
      </c>
      <c r="J38" s="2">
        <v>2870</v>
      </c>
      <c r="K38" s="2">
        <v>150</v>
      </c>
      <c r="L38" s="50">
        <v>111</v>
      </c>
      <c r="M38" s="46">
        <f t="shared" si="1"/>
        <v>0.35135135135135137</v>
      </c>
      <c r="N38" s="2">
        <v>95</v>
      </c>
      <c r="O38" s="2">
        <v>5860</v>
      </c>
      <c r="P38" s="2">
        <v>225</v>
      </c>
      <c r="Q38" s="52">
        <v>170</v>
      </c>
      <c r="R38" s="46">
        <f t="shared" si="2"/>
        <v>0.3235294117647059</v>
      </c>
      <c r="S38" s="2">
        <v>175</v>
      </c>
      <c r="T38" s="2">
        <v>10030</v>
      </c>
      <c r="U38" s="2">
        <v>300</v>
      </c>
      <c r="V38" s="54">
        <v>225</v>
      </c>
      <c r="W38" s="46">
        <f>(U38-V38)/V38</f>
        <v>0.33333333333333331</v>
      </c>
    </row>
    <row r="39" spans="1:23" x14ac:dyDescent="0.25">
      <c r="A39" s="2" t="s">
        <v>85</v>
      </c>
      <c r="B39" s="37" t="s">
        <v>60</v>
      </c>
      <c r="C39" s="37" t="s">
        <v>86</v>
      </c>
      <c r="D39" s="2">
        <v>21</v>
      </c>
      <c r="E39" s="2">
        <v>1400</v>
      </c>
      <c r="F39" s="2">
        <v>51</v>
      </c>
      <c r="H39" s="46"/>
      <c r="I39" s="2">
        <v>48</v>
      </c>
      <c r="J39" s="2">
        <v>2400</v>
      </c>
      <c r="K39" s="2">
        <v>77</v>
      </c>
      <c r="M39" s="46"/>
      <c r="N39" s="2">
        <v>97</v>
      </c>
      <c r="O39" s="2">
        <v>4350</v>
      </c>
      <c r="P39" s="2">
        <v>140</v>
      </c>
      <c r="R39" s="46"/>
      <c r="S39" s="2">
        <v>165</v>
      </c>
      <c r="T39" s="2">
        <v>6900</v>
      </c>
      <c r="U39" s="2">
        <v>218</v>
      </c>
      <c r="W39" s="46"/>
    </row>
    <row r="40" spans="1:23" x14ac:dyDescent="0.25">
      <c r="A40" s="2" t="s">
        <v>85</v>
      </c>
      <c r="B40" s="37" t="s">
        <v>60</v>
      </c>
      <c r="C40" s="37" t="s">
        <v>87</v>
      </c>
      <c r="D40" s="2">
        <v>25</v>
      </c>
      <c r="E40" s="2">
        <v>600</v>
      </c>
      <c r="F40" s="2">
        <v>50</v>
      </c>
      <c r="H40" s="46"/>
      <c r="I40" s="2">
        <v>58</v>
      </c>
      <c r="J40" s="2">
        <v>2340</v>
      </c>
      <c r="K40" s="2">
        <v>88</v>
      </c>
      <c r="M40" s="46"/>
      <c r="N40" s="2">
        <v>106</v>
      </c>
      <c r="O40" s="2">
        <v>4900</v>
      </c>
      <c r="P40" s="2">
        <v>138</v>
      </c>
      <c r="R40" s="46"/>
      <c r="W40" s="46"/>
    </row>
    <row r="41" spans="1:23" x14ac:dyDescent="0.25">
      <c r="B41" s="11" t="s">
        <v>61</v>
      </c>
      <c r="C41" s="11" t="s">
        <v>52</v>
      </c>
      <c r="D41" s="2">
        <v>21</v>
      </c>
      <c r="E41" s="2">
        <v>470</v>
      </c>
      <c r="F41" s="2">
        <v>120</v>
      </c>
      <c r="G41" s="48">
        <v>96</v>
      </c>
      <c r="H41" s="46">
        <f t="shared" si="0"/>
        <v>0.25</v>
      </c>
      <c r="I41" s="2">
        <v>50</v>
      </c>
      <c r="J41" s="2">
        <v>1110</v>
      </c>
      <c r="K41" s="2">
        <v>160</v>
      </c>
      <c r="L41" s="50">
        <v>115</v>
      </c>
      <c r="M41" s="46">
        <f t="shared" si="1"/>
        <v>0.39130434782608697</v>
      </c>
      <c r="N41" s="2">
        <v>100</v>
      </c>
      <c r="O41" s="2">
        <v>1900</v>
      </c>
      <c r="P41" s="2">
        <v>225</v>
      </c>
      <c r="Q41" s="52">
        <v>185</v>
      </c>
      <c r="R41" s="46">
        <f t="shared" si="2"/>
        <v>0.21621621621621623</v>
      </c>
      <c r="W41" s="46"/>
    </row>
    <row r="42" spans="1:23" x14ac:dyDescent="0.25">
      <c r="B42" s="11" t="s">
        <v>61</v>
      </c>
      <c r="C42" s="11" t="s">
        <v>65</v>
      </c>
      <c r="D42" s="2">
        <v>25</v>
      </c>
      <c r="E42" s="2">
        <v>853</v>
      </c>
      <c r="F42" s="2">
        <v>127</v>
      </c>
      <c r="G42" s="48">
        <v>119</v>
      </c>
      <c r="H42" s="46">
        <f t="shared" si="0"/>
        <v>6.7226890756302518E-2</v>
      </c>
      <c r="I42" s="2">
        <v>50</v>
      </c>
      <c r="J42" s="2">
        <v>1706</v>
      </c>
      <c r="K42" s="2">
        <v>218</v>
      </c>
      <c r="L42" s="50">
        <v>189</v>
      </c>
      <c r="M42" s="46">
        <f t="shared" si="1"/>
        <v>0.15343915343915343</v>
      </c>
      <c r="N42" s="2">
        <v>100</v>
      </c>
      <c r="O42" s="2">
        <v>3350</v>
      </c>
      <c r="P42" s="2">
        <v>290</v>
      </c>
      <c r="Q42" s="52">
        <v>275</v>
      </c>
      <c r="R42" s="46">
        <f t="shared" si="2"/>
        <v>5.4545454545454543E-2</v>
      </c>
      <c r="S42" s="2">
        <v>160</v>
      </c>
      <c r="T42" s="2">
        <v>5181</v>
      </c>
      <c r="U42" s="2">
        <v>390</v>
      </c>
      <c r="V42" s="54">
        <v>370</v>
      </c>
      <c r="W42" s="46">
        <f>(U42-V42)/V42</f>
        <v>5.4054054054054057E-2</v>
      </c>
    </row>
    <row r="43" spans="1:23" x14ac:dyDescent="0.25">
      <c r="B43" s="11" t="s">
        <v>61</v>
      </c>
      <c r="C43" s="11" t="s">
        <v>53</v>
      </c>
      <c r="D43" s="2">
        <v>21</v>
      </c>
      <c r="E43" s="2">
        <v>860</v>
      </c>
      <c r="F43" s="2">
        <v>135</v>
      </c>
      <c r="G43" s="48">
        <v>147</v>
      </c>
      <c r="H43" s="46">
        <f t="shared" si="0"/>
        <v>-8.1632653061224483E-2</v>
      </c>
      <c r="I43" s="2">
        <v>55</v>
      </c>
      <c r="J43" s="2">
        <v>2500</v>
      </c>
      <c r="K43" s="2">
        <v>175</v>
      </c>
      <c r="L43" s="50">
        <v>260</v>
      </c>
      <c r="M43" s="46">
        <f t="shared" si="1"/>
        <v>-0.32692307692307693</v>
      </c>
      <c r="N43" s="2">
        <v>81</v>
      </c>
      <c r="O43" s="2">
        <v>3300</v>
      </c>
      <c r="P43" s="2">
        <v>205</v>
      </c>
      <c r="Q43" s="52">
        <v>295</v>
      </c>
      <c r="R43" s="46">
        <f t="shared" si="2"/>
        <v>-0.30508474576271188</v>
      </c>
      <c r="S43" s="2">
        <v>128</v>
      </c>
      <c r="T43" s="2">
        <v>5500</v>
      </c>
      <c r="U43" s="2">
        <v>233</v>
      </c>
      <c r="V43" s="54">
        <v>332</v>
      </c>
      <c r="W43" s="46">
        <f>(U43-V43)/V43</f>
        <v>-0.29819277108433734</v>
      </c>
    </row>
    <row r="44" spans="1:23" x14ac:dyDescent="0.25">
      <c r="B44" s="11" t="s">
        <v>61</v>
      </c>
      <c r="C44" s="11" t="s">
        <v>53</v>
      </c>
      <c r="D44" s="2">
        <v>35</v>
      </c>
      <c r="E44" s="2">
        <v>1250</v>
      </c>
      <c r="F44" s="2">
        <v>150</v>
      </c>
      <c r="G44" s="48">
        <v>221</v>
      </c>
      <c r="H44" s="46">
        <f t="shared" si="0"/>
        <v>-0.32126696832579188</v>
      </c>
      <c r="M44" s="46"/>
      <c r="R44" s="46"/>
      <c r="W44" s="46"/>
    </row>
    <row r="45" spans="1:23" x14ac:dyDescent="0.25">
      <c r="B45" s="11" t="s">
        <v>61</v>
      </c>
      <c r="C45" s="11" t="s">
        <v>54</v>
      </c>
      <c r="H45" s="46"/>
      <c r="M45" s="46"/>
      <c r="R45" s="46"/>
      <c r="S45" s="2">
        <v>161</v>
      </c>
      <c r="T45" s="2">
        <v>5500</v>
      </c>
      <c r="U45" s="2">
        <v>410</v>
      </c>
      <c r="V45" s="54">
        <v>380</v>
      </c>
      <c r="W45" s="46">
        <f>(U45-V45)/V45</f>
        <v>7.8947368421052627E-2</v>
      </c>
    </row>
    <row r="46" spans="1:23" x14ac:dyDescent="0.25">
      <c r="B46" s="11" t="s">
        <v>61</v>
      </c>
      <c r="C46" s="11" t="s">
        <v>55</v>
      </c>
      <c r="D46" s="2">
        <v>21</v>
      </c>
      <c r="E46" s="2">
        <v>1300</v>
      </c>
      <c r="F46" s="2">
        <v>72</v>
      </c>
      <c r="G46" s="48">
        <v>69</v>
      </c>
      <c r="H46" s="46">
        <f t="shared" si="0"/>
        <v>4.3478260869565216E-2</v>
      </c>
      <c r="I46" s="2">
        <v>50</v>
      </c>
      <c r="J46" s="2">
        <v>3500</v>
      </c>
      <c r="K46" s="2">
        <v>135</v>
      </c>
      <c r="L46" s="50">
        <v>120</v>
      </c>
      <c r="M46" s="46">
        <f t="shared" si="1"/>
        <v>0.125</v>
      </c>
      <c r="R46" s="46"/>
      <c r="W46" s="46"/>
    </row>
    <row r="47" spans="1:23" x14ac:dyDescent="0.25">
      <c r="B47" s="11" t="s">
        <v>61</v>
      </c>
      <c r="C47" s="11" t="s">
        <v>55</v>
      </c>
      <c r="D47" s="2">
        <v>28</v>
      </c>
      <c r="E47" s="2">
        <v>1920</v>
      </c>
      <c r="F47" s="2">
        <v>90</v>
      </c>
      <c r="G47" s="48">
        <v>73</v>
      </c>
      <c r="H47" s="46">
        <f t="shared" si="0"/>
        <v>0.23287671232876711</v>
      </c>
      <c r="M47" s="46"/>
      <c r="R47" s="46"/>
      <c r="W47" s="46"/>
    </row>
    <row r="48" spans="1:23" x14ac:dyDescent="0.25">
      <c r="B48" s="11" t="s">
        <v>61</v>
      </c>
      <c r="C48" s="11" t="s">
        <v>56</v>
      </c>
      <c r="D48" s="2">
        <v>24</v>
      </c>
      <c r="E48" s="2">
        <v>850</v>
      </c>
      <c r="F48" s="2">
        <v>87</v>
      </c>
      <c r="G48" s="48">
        <v>70</v>
      </c>
      <c r="H48" s="46">
        <f t="shared" si="0"/>
        <v>0.24285714285714285</v>
      </c>
      <c r="I48" s="2">
        <v>55</v>
      </c>
      <c r="J48" s="2">
        <v>2680</v>
      </c>
      <c r="K48" s="2">
        <v>170</v>
      </c>
      <c r="L48" s="50">
        <v>150</v>
      </c>
      <c r="M48" s="46">
        <f t="shared" si="1"/>
        <v>0.13333333333333333</v>
      </c>
      <c r="N48" s="2">
        <v>108</v>
      </c>
      <c r="O48" s="2">
        <v>4830</v>
      </c>
      <c r="P48" s="2">
        <v>200</v>
      </c>
      <c r="Q48" s="52" t="s">
        <v>67</v>
      </c>
      <c r="R48" s="46"/>
      <c r="W48" s="46"/>
    </row>
    <row r="49" spans="1:23" x14ac:dyDescent="0.25">
      <c r="B49" s="11" t="s">
        <v>61</v>
      </c>
      <c r="C49" s="11" t="s">
        <v>56</v>
      </c>
      <c r="D49" s="2">
        <v>33</v>
      </c>
      <c r="E49" s="2">
        <v>1500</v>
      </c>
      <c r="F49" s="2">
        <v>105</v>
      </c>
      <c r="G49" s="48" t="s">
        <v>67</v>
      </c>
      <c r="H49" s="46"/>
      <c r="M49" s="46"/>
      <c r="R49" s="46"/>
      <c r="W49" s="46"/>
    </row>
    <row r="50" spans="1:23" x14ac:dyDescent="0.25">
      <c r="B50" s="11" t="s">
        <v>61</v>
      </c>
      <c r="C50" s="11" t="s">
        <v>57</v>
      </c>
      <c r="D50" s="2">
        <v>21</v>
      </c>
      <c r="E50" s="2">
        <v>518</v>
      </c>
      <c r="F50" s="2">
        <v>120</v>
      </c>
      <c r="G50" s="48">
        <v>93</v>
      </c>
      <c r="H50" s="46">
        <f t="shared" si="0"/>
        <v>0.29032258064516131</v>
      </c>
      <c r="I50" s="2">
        <v>50</v>
      </c>
      <c r="J50" s="2">
        <v>1530</v>
      </c>
      <c r="K50" s="2">
        <v>180</v>
      </c>
      <c r="M50" s="46"/>
      <c r="N50" s="2">
        <v>100</v>
      </c>
      <c r="O50" s="2">
        <v>3353</v>
      </c>
      <c r="P50" s="2">
        <v>275</v>
      </c>
      <c r="Q50" s="52">
        <v>185</v>
      </c>
      <c r="R50" s="46">
        <f t="shared" si="2"/>
        <v>0.48648648648648651</v>
      </c>
      <c r="S50" s="2">
        <v>160</v>
      </c>
      <c r="T50" s="2">
        <v>6400</v>
      </c>
      <c r="U50" s="2">
        <v>320</v>
      </c>
      <c r="V50" s="54">
        <v>260</v>
      </c>
      <c r="W50" s="46">
        <f>(U50-V50)/V50</f>
        <v>0.23076923076923078</v>
      </c>
    </row>
    <row r="51" spans="1:23" x14ac:dyDescent="0.25">
      <c r="B51" s="11" t="s">
        <v>61</v>
      </c>
      <c r="C51" s="11" t="s">
        <v>58</v>
      </c>
      <c r="D51" s="2">
        <v>20</v>
      </c>
      <c r="E51" s="2">
        <v>1000</v>
      </c>
      <c r="F51" s="2">
        <v>78</v>
      </c>
      <c r="G51" s="48">
        <v>75</v>
      </c>
      <c r="H51" s="46">
        <f t="shared" si="0"/>
        <v>0.04</v>
      </c>
      <c r="I51" s="2">
        <v>49</v>
      </c>
      <c r="J51" s="2">
        <v>2230</v>
      </c>
      <c r="K51" s="2">
        <v>138</v>
      </c>
      <c r="L51" s="50">
        <v>150</v>
      </c>
      <c r="M51" s="46">
        <f t="shared" si="1"/>
        <v>-0.08</v>
      </c>
      <c r="N51" s="2">
        <v>95</v>
      </c>
      <c r="O51" s="2">
        <v>2300</v>
      </c>
      <c r="P51" s="2">
        <v>178</v>
      </c>
      <c r="Q51" s="52">
        <v>235</v>
      </c>
      <c r="R51" s="46">
        <f t="shared" si="2"/>
        <v>-0.24255319148936169</v>
      </c>
      <c r="S51" s="2">
        <v>147</v>
      </c>
      <c r="T51" s="2">
        <v>5500</v>
      </c>
      <c r="U51" s="2">
        <v>200</v>
      </c>
      <c r="W51" s="46"/>
    </row>
    <row r="52" spans="1:23" x14ac:dyDescent="0.25">
      <c r="B52" s="11" t="s">
        <v>61</v>
      </c>
      <c r="C52" s="11" t="s">
        <v>58</v>
      </c>
      <c r="D52" s="2">
        <v>33</v>
      </c>
      <c r="E52" s="2">
        <v>1550</v>
      </c>
      <c r="F52" s="2">
        <v>105</v>
      </c>
      <c r="H52" s="46"/>
      <c r="M52" s="46"/>
      <c r="R52" s="46"/>
      <c r="W52" s="46"/>
    </row>
    <row r="53" spans="1:23" x14ac:dyDescent="0.25">
      <c r="A53" s="2" t="s">
        <v>85</v>
      </c>
      <c r="B53" s="11" t="s">
        <v>61</v>
      </c>
      <c r="C53" s="11" t="s">
        <v>81</v>
      </c>
      <c r="D53" s="2">
        <v>24</v>
      </c>
      <c r="E53" s="2">
        <v>1530</v>
      </c>
      <c r="F53" s="2">
        <v>85</v>
      </c>
      <c r="I53" s="2">
        <v>55</v>
      </c>
      <c r="J53" s="2">
        <v>3360</v>
      </c>
      <c r="K53" s="2">
        <v>132</v>
      </c>
      <c r="N53" s="2">
        <v>100</v>
      </c>
      <c r="O53" s="2">
        <v>5000</v>
      </c>
      <c r="P53" s="2">
        <v>211</v>
      </c>
    </row>
    <row r="54" spans="1:23" x14ac:dyDescent="0.25">
      <c r="A54" s="2" t="s">
        <v>85</v>
      </c>
      <c r="B54" s="11" t="s">
        <v>61</v>
      </c>
      <c r="C54" s="11" t="s">
        <v>82</v>
      </c>
      <c r="D54" s="2">
        <v>21</v>
      </c>
      <c r="E54" s="2">
        <v>685</v>
      </c>
      <c r="F54" s="2">
        <v>120</v>
      </c>
      <c r="I54" s="2">
        <v>50</v>
      </c>
      <c r="J54" s="2">
        <v>1530</v>
      </c>
      <c r="K54" s="2">
        <v>155</v>
      </c>
      <c r="N54" s="2">
        <v>100</v>
      </c>
      <c r="O54" s="2">
        <v>3100</v>
      </c>
      <c r="P54" s="2">
        <v>245</v>
      </c>
      <c r="S54" s="2">
        <v>161</v>
      </c>
      <c r="T54" s="2">
        <v>5200</v>
      </c>
      <c r="U54" s="2">
        <v>340</v>
      </c>
    </row>
    <row r="55" spans="1:23" x14ac:dyDescent="0.25">
      <c r="A55" s="2" t="s">
        <v>85</v>
      </c>
      <c r="B55" s="11" t="s">
        <v>61</v>
      </c>
      <c r="C55" s="11" t="s">
        <v>83</v>
      </c>
      <c r="D55" s="2">
        <v>17</v>
      </c>
      <c r="E55" s="2">
        <v>1100</v>
      </c>
      <c r="F55" s="2">
        <v>62</v>
      </c>
      <c r="I55" s="2">
        <v>47</v>
      </c>
      <c r="J55" s="2">
        <v>2500</v>
      </c>
      <c r="K55" s="2">
        <v>145</v>
      </c>
      <c r="N55" s="2">
        <v>82</v>
      </c>
      <c r="O55" s="2">
        <v>5000</v>
      </c>
      <c r="P55" s="2">
        <v>200</v>
      </c>
    </row>
    <row r="56" spans="1:23" x14ac:dyDescent="0.25">
      <c r="B56" s="11" t="s">
        <v>61</v>
      </c>
      <c r="C56" s="11" t="s">
        <v>83</v>
      </c>
      <c r="D56" s="2">
        <v>31</v>
      </c>
      <c r="E56" s="2">
        <v>1700</v>
      </c>
      <c r="F56" s="2">
        <v>94</v>
      </c>
    </row>
  </sheetData>
  <autoFilter ref="B2:W56" xr:uid="{00000000-0001-0000-0500-000000000000}"/>
  <mergeCells count="1">
    <mergeCell ref="D3:W3"/>
  </mergeCells>
  <conditionalFormatting sqref="D3 G4:H52 L4:M52 Q4:R52 V4:W52 D4:F112 I4:K112 N4:P112 S4:U112">
    <cfRule type="containsBlanks" dxfId="0" priority="3">
      <formula>LEN(TRIM(D3))=0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Rapport</vt:lpstr>
      <vt:lpstr>Ratio sur 1 RS - 20K</vt:lpstr>
      <vt:lpstr>Ratio sur 1 RS - 50K</vt:lpstr>
      <vt:lpstr>Ratio sur 1 RS - 100K</vt:lpstr>
      <vt:lpstr>Ratio sur 1 RS - 100M</vt:lpstr>
      <vt:lpstr>Comparatif WTM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leroy</dc:creator>
  <cp:lastModifiedBy>benoit leroy</cp:lastModifiedBy>
  <dcterms:created xsi:type="dcterms:W3CDTF">2023-01-11T06:26:51Z</dcterms:created>
  <dcterms:modified xsi:type="dcterms:W3CDTF">2024-04-16T05:03:42Z</dcterms:modified>
</cp:coreProperties>
</file>